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affinitywaterltd.sharepoint.com/teams/PR24ProgrammeTeam/Shared Documents/General/27 CMA Readiness/Representation writing/Representation appendices/Ofwat Aug 24 DD submission/"/>
    </mc:Choice>
  </mc:AlternateContent>
  <xr:revisionPtr revIDLastSave="0" documentId="8_{9CD579CE-9A4B-4229-B57E-CD9DDB389BD7}" xr6:coauthVersionLast="47" xr6:coauthVersionMax="47" xr10:uidLastSave="{00000000-0000-0000-0000-000000000000}"/>
  <bookViews>
    <workbookView xWindow="-110" yWindow="-110" windowWidth="19420" windowHeight="10420" tabRatio="676" firstSheet="7" activeTab="7" xr2:uid="{713BE5A8-34AF-43CD-8D73-EECED1C4BDEB}"/>
  </bookViews>
  <sheets>
    <sheet name="Introduction" sheetId="103" r:id="rId1"/>
    <sheet name="Validation" sheetId="45" r:id="rId2"/>
    <sheet name="Lists" sheetId="46" r:id="rId3"/>
    <sheet name="ADD22 &gt;&gt;" sheetId="49" r:id="rId4"/>
    <sheet name="ADD22A" sheetId="50" r:id="rId5"/>
    <sheet name="ADD22B" sheetId="51" r:id="rId6"/>
    <sheet name="ADD22C" sheetId="52"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6">{"bal",#N/A,FALSE,"working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6">{"bal",#N/A,FALSE,"working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6">{"bal",#N/A,FALSE,"working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6"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6">{"bal",#N/A,FALSE,"working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6">{"bal",#N/A,FALSE,"working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5" l="1"/>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G210" i="1"/>
  <c r="H210" i="1"/>
  <c r="J210" i="1"/>
  <c r="K210" i="1"/>
  <c r="L210" i="1"/>
  <c r="M210" i="1"/>
  <c r="N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U203" i="1"/>
  <c r="V203" i="1"/>
  <c r="W203" i="1"/>
  <c r="X203" i="1"/>
  <c r="Y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R187" i="1"/>
  <c r="S187" i="1"/>
  <c r="T187" i="1"/>
  <c r="U187" i="1"/>
  <c r="V187" i="1"/>
  <c r="W187" i="1"/>
  <c r="X187" i="1"/>
  <c r="Y187" i="1"/>
  <c r="Z187" i="1"/>
  <c r="AA187" i="1"/>
  <c r="AB187" i="1"/>
  <c r="AC187" i="1"/>
  <c r="AD187" i="1"/>
  <c r="F186"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0" i="1"/>
  <c r="F122" i="1"/>
  <c r="F123" i="1"/>
  <c r="F109" i="1"/>
  <c r="F110" i="1"/>
  <c r="F111" i="1"/>
  <c r="F112" i="1"/>
  <c r="F114" i="1"/>
  <c r="F115" i="1"/>
  <c r="F101" i="1"/>
  <c r="F102" i="1"/>
  <c r="F103" i="1"/>
  <c r="F104" i="1"/>
  <c r="F105" i="1"/>
  <c r="F106" i="1"/>
  <c r="F107" i="1"/>
  <c r="F93" i="1"/>
  <c r="F94" i="1"/>
  <c r="F95" i="1"/>
  <c r="F96" i="1"/>
  <c r="F97" i="1"/>
  <c r="F98" i="1"/>
  <c r="F99" i="1"/>
  <c r="F85" i="1"/>
  <c r="F86" i="1"/>
  <c r="F87" i="1"/>
  <c r="F88" i="1"/>
  <c r="F90"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N211" i="2" s="1"/>
  <c r="C210" i="2"/>
  <c r="N210" i="2" s="1"/>
  <c r="C209" i="2"/>
  <c r="N209" i="2" s="1"/>
  <c r="C203" i="2"/>
  <c r="N203" i="2" s="1"/>
  <c r="C204" i="2"/>
  <c r="N204" i="2" s="1"/>
  <c r="C205" i="2"/>
  <c r="N205" i="2" s="1"/>
  <c r="C206" i="2"/>
  <c r="N206" i="2" s="1"/>
  <c r="C207" i="2"/>
  <c r="N207" i="2" s="1"/>
  <c r="C208" i="2"/>
  <c r="N208" i="2" s="1"/>
  <c r="C202" i="2"/>
  <c r="N202" i="2" s="1"/>
  <c r="C198" i="2"/>
  <c r="N198" i="2" s="1"/>
  <c r="C199" i="2"/>
  <c r="N199" i="2" s="1"/>
  <c r="C200" i="2"/>
  <c r="N200" i="2" s="1"/>
  <c r="C201" i="2"/>
  <c r="N201" i="2" s="1"/>
  <c r="C197" i="2"/>
  <c r="N197" i="2" s="1"/>
  <c r="C196" i="2"/>
  <c r="N196" i="2" s="1"/>
  <c r="C188" i="2"/>
  <c r="N188" i="2" s="1"/>
  <c r="C189" i="2"/>
  <c r="N189" i="2" s="1"/>
  <c r="C190" i="2"/>
  <c r="N190" i="2" s="1"/>
  <c r="C191" i="2"/>
  <c r="N191" i="2" s="1"/>
  <c r="C192" i="2"/>
  <c r="N192" i="2" s="1"/>
  <c r="C193" i="2"/>
  <c r="N193" i="2" s="1"/>
  <c r="C194" i="2"/>
  <c r="N194" i="2" s="1"/>
  <c r="C195" i="2"/>
  <c r="N195" i="2" s="1"/>
  <c r="C187" i="2"/>
  <c r="N187" i="2" s="1"/>
  <c r="C184" i="2"/>
  <c r="N184" i="2" s="1"/>
  <c r="C185" i="2"/>
  <c r="N185" i="2" s="1"/>
  <c r="C186" i="2"/>
  <c r="N186" i="2" s="1"/>
  <c r="C183" i="2"/>
  <c r="N183" i="2" s="1"/>
  <c r="C179" i="2"/>
  <c r="N179" i="2" s="1"/>
  <c r="C180" i="2"/>
  <c r="N180" i="2" s="1"/>
  <c r="C181" i="2"/>
  <c r="N181" i="2" s="1"/>
  <c r="C182" i="2"/>
  <c r="N182" i="2" s="1"/>
  <c r="C178" i="2"/>
  <c r="N178" i="2" s="1"/>
  <c r="C170" i="2"/>
  <c r="N170" i="2" s="1"/>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N171" i="2" s="1"/>
  <c r="C172" i="2"/>
  <c r="N172" i="2" s="1"/>
  <c r="C173" i="2"/>
  <c r="N173" i="2" s="1"/>
  <c r="C174" i="2"/>
  <c r="N174" i="2" s="1"/>
  <c r="C175" i="2"/>
  <c r="N175" i="2" s="1"/>
  <c r="C176" i="2"/>
  <c r="N176" i="2" s="1"/>
  <c r="C177" i="2"/>
  <c r="N177" i="2" s="1"/>
  <c r="C163" i="2"/>
  <c r="N163" i="2" s="1"/>
  <c r="C164" i="2"/>
  <c r="N164" i="2" s="1"/>
  <c r="C165" i="2"/>
  <c r="N165" i="2" s="1"/>
  <c r="C166" i="2"/>
  <c r="N166" i="2" s="1"/>
  <c r="C167" i="2"/>
  <c r="N167" i="2" s="1"/>
  <c r="C168" i="2"/>
  <c r="N168" i="2" s="1"/>
  <c r="C169" i="2"/>
  <c r="N169" i="2" s="1"/>
  <c r="C161" i="2"/>
  <c r="N161" i="2" s="1"/>
  <c r="C155" i="2"/>
  <c r="N155" i="2" s="1"/>
  <c r="C156" i="2"/>
  <c r="N156" i="2" s="1"/>
  <c r="C157" i="2"/>
  <c r="N157" i="2" s="1"/>
  <c r="C158" i="2"/>
  <c r="N158" i="2" s="1"/>
  <c r="C159" i="2"/>
  <c r="N159" i="2" s="1"/>
  <c r="C160" i="2"/>
  <c r="N160" i="2" s="1"/>
  <c r="C147" i="2"/>
  <c r="N147" i="2" s="1"/>
  <c r="C148" i="2"/>
  <c r="N148" i="2" s="1"/>
  <c r="C149" i="2"/>
  <c r="N149" i="2" s="1"/>
  <c r="C150" i="2"/>
  <c r="N150" i="2" s="1"/>
  <c r="C151" i="2"/>
  <c r="N151" i="2" s="1"/>
  <c r="C152" i="2"/>
  <c r="N152" i="2" s="1"/>
  <c r="C153" i="2"/>
  <c r="N153" i="2" s="1"/>
  <c r="C139" i="2"/>
  <c r="N139" i="2" s="1"/>
  <c r="C140" i="2"/>
  <c r="N140" i="2" s="1"/>
  <c r="C141" i="2"/>
  <c r="N141" i="2" s="1"/>
  <c r="C142" i="2"/>
  <c r="N142" i="2" s="1"/>
  <c r="C143" i="2"/>
  <c r="N143" i="2" s="1"/>
  <c r="C144" i="2"/>
  <c r="N144" i="2" s="1"/>
  <c r="C145" i="2"/>
  <c r="N145" i="2" s="1"/>
  <c r="C162" i="2"/>
  <c r="N162" i="2" s="1"/>
  <c r="C154" i="2"/>
  <c r="N154" i="2" s="1"/>
  <c r="C146" i="2"/>
  <c r="N146" i="2" s="1"/>
  <c r="C138" i="2"/>
  <c r="N138" i="2" s="1"/>
  <c r="C130" i="2"/>
  <c r="N130" i="2" s="1"/>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N131" i="2" s="1"/>
  <c r="D131" i="2"/>
  <c r="F131" i="2"/>
  <c r="A132" i="2"/>
  <c r="C132" i="2"/>
  <c r="N132" i="2" s="1"/>
  <c r="D132" i="2"/>
  <c r="F132" i="2"/>
  <c r="A133" i="2"/>
  <c r="C133" i="2"/>
  <c r="N133" i="2" s="1"/>
  <c r="D133" i="2"/>
  <c r="F133" i="2"/>
  <c r="A134" i="2"/>
  <c r="C134" i="2"/>
  <c r="N134" i="2" s="1"/>
  <c r="D134" i="2"/>
  <c r="F134" i="2"/>
  <c r="A135" i="2"/>
  <c r="C135" i="2"/>
  <c r="N135" i="2" s="1"/>
  <c r="D135" i="2"/>
  <c r="F135" i="2"/>
  <c r="A136" i="2"/>
  <c r="C136" i="2"/>
  <c r="N136" i="2" s="1"/>
  <c r="D136" i="2"/>
  <c r="F136" i="2"/>
  <c r="A137" i="2"/>
  <c r="C137" i="2"/>
  <c r="N137" i="2" s="1"/>
  <c r="D137" i="2"/>
  <c r="F137" i="2"/>
  <c r="F130" i="2"/>
  <c r="D130" i="2"/>
  <c r="C122" i="2"/>
  <c r="N122" i="2" s="1"/>
  <c r="A122" i="2"/>
  <c r="C123" i="2"/>
  <c r="N123" i="2" s="1"/>
  <c r="C124" i="2"/>
  <c r="N124" i="2" s="1"/>
  <c r="C125" i="2"/>
  <c r="N125" i="2" s="1"/>
  <c r="C126" i="2"/>
  <c r="N126" i="2" s="1"/>
  <c r="C127" i="2"/>
  <c r="N127" i="2" s="1"/>
  <c r="C128" i="2"/>
  <c r="N128" i="2" s="1"/>
  <c r="C129" i="2"/>
  <c r="N129" i="2" s="1"/>
  <c r="C115" i="2"/>
  <c r="N115" i="2" s="1"/>
  <c r="C116" i="2"/>
  <c r="N116" i="2" s="1"/>
  <c r="C117" i="2"/>
  <c r="N117" i="2" s="1"/>
  <c r="C118" i="2"/>
  <c r="N118" i="2" s="1"/>
  <c r="C119" i="2"/>
  <c r="N119" i="2" s="1"/>
  <c r="C120" i="2"/>
  <c r="N120" i="2" s="1"/>
  <c r="C121" i="2"/>
  <c r="N121" i="2" s="1"/>
  <c r="C107" i="2"/>
  <c r="N107" i="2" s="1"/>
  <c r="C108" i="2"/>
  <c r="N108" i="2" s="1"/>
  <c r="C109" i="2"/>
  <c r="N109" i="2" s="1"/>
  <c r="C110" i="2"/>
  <c r="N110" i="2" s="1"/>
  <c r="C111" i="2"/>
  <c r="N111" i="2" s="1"/>
  <c r="C112" i="2"/>
  <c r="N112" i="2" s="1"/>
  <c r="C113" i="2"/>
  <c r="N113" i="2" s="1"/>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N114" i="2" s="1"/>
  <c r="C106" i="2"/>
  <c r="N106" i="2" s="1"/>
  <c r="C98" i="2"/>
  <c r="N98" i="2" s="1"/>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N99" i="2" s="1"/>
  <c r="D99" i="2"/>
  <c r="F99" i="2"/>
  <c r="A100" i="2"/>
  <c r="C100" i="2"/>
  <c r="N100" i="2" s="1"/>
  <c r="D100" i="2"/>
  <c r="F100" i="2"/>
  <c r="A101" i="2"/>
  <c r="C101" i="2"/>
  <c r="N101" i="2" s="1"/>
  <c r="D101" i="2"/>
  <c r="F101" i="2"/>
  <c r="A102" i="2"/>
  <c r="C102" i="2"/>
  <c r="N102" i="2" s="1"/>
  <c r="D102" i="2"/>
  <c r="F102" i="2"/>
  <c r="A103" i="2"/>
  <c r="C103" i="2"/>
  <c r="N103" i="2" s="1"/>
  <c r="D103" i="2"/>
  <c r="F103" i="2"/>
  <c r="A104" i="2"/>
  <c r="C104" i="2"/>
  <c r="N104" i="2" s="1"/>
  <c r="D104" i="2"/>
  <c r="F104" i="2"/>
  <c r="A105" i="2"/>
  <c r="C105" i="2"/>
  <c r="N105" i="2" s="1"/>
  <c r="D105" i="2"/>
  <c r="F105" i="2"/>
  <c r="F98" i="2"/>
  <c r="D98" i="2"/>
  <c r="C90" i="2"/>
  <c r="N90" i="2" s="1"/>
  <c r="A90" i="2"/>
  <c r="A91" i="2"/>
  <c r="C91" i="2"/>
  <c r="N91" i="2" s="1"/>
  <c r="D91" i="2"/>
  <c r="F91" i="2"/>
  <c r="A92" i="2"/>
  <c r="C92" i="2"/>
  <c r="N92" i="2" s="1"/>
  <c r="D92" i="2"/>
  <c r="F92" i="2"/>
  <c r="A93" i="2"/>
  <c r="C93" i="2"/>
  <c r="N93" i="2" s="1"/>
  <c r="D93" i="2"/>
  <c r="F93" i="2"/>
  <c r="A94" i="2"/>
  <c r="C94" i="2"/>
  <c r="N94" i="2" s="1"/>
  <c r="D94" i="2"/>
  <c r="F94" i="2"/>
  <c r="A95" i="2"/>
  <c r="C95" i="2"/>
  <c r="N95" i="2" s="1"/>
  <c r="D95" i="2"/>
  <c r="F95" i="2"/>
  <c r="A96" i="2"/>
  <c r="C96" i="2"/>
  <c r="N96" i="2" s="1"/>
  <c r="D96" i="2"/>
  <c r="F96" i="2"/>
  <c r="A97" i="2"/>
  <c r="C97" i="2"/>
  <c r="N97" i="2" s="1"/>
  <c r="D97" i="2"/>
  <c r="F97" i="2"/>
  <c r="F90" i="2"/>
  <c r="D90" i="2"/>
  <c r="C82" i="2"/>
  <c r="N82" i="2" s="1"/>
  <c r="A82" i="2"/>
  <c r="D89" i="2"/>
  <c r="F89" i="2"/>
  <c r="D83" i="2"/>
  <c r="F83" i="2"/>
  <c r="D84" i="2"/>
  <c r="F84" i="2"/>
  <c r="D85" i="2"/>
  <c r="F85" i="2"/>
  <c r="D86" i="2"/>
  <c r="F86" i="2"/>
  <c r="D87" i="2"/>
  <c r="F87" i="2"/>
  <c r="D88" i="2"/>
  <c r="F88" i="2"/>
  <c r="F82" i="2"/>
  <c r="D82" i="2"/>
  <c r="C83" i="2"/>
  <c r="N83" i="2" s="1"/>
  <c r="C84" i="2"/>
  <c r="N84" i="2" s="1"/>
  <c r="C85" i="2"/>
  <c r="N85" i="2" s="1"/>
  <c r="C86" i="2"/>
  <c r="N86" i="2" s="1"/>
  <c r="C87" i="2"/>
  <c r="N87" i="2" s="1"/>
  <c r="C88" i="2"/>
  <c r="N88" i="2" s="1"/>
  <c r="C89" i="2"/>
  <c r="N89" i="2" s="1"/>
  <c r="D75" i="2"/>
  <c r="F75" i="2"/>
  <c r="D76" i="2"/>
  <c r="F76" i="2"/>
  <c r="D77" i="2"/>
  <c r="F77" i="2"/>
  <c r="D78" i="2"/>
  <c r="F78" i="2"/>
  <c r="D79" i="2"/>
  <c r="F79" i="2"/>
  <c r="D80" i="2"/>
  <c r="F80" i="2"/>
  <c r="D81" i="2"/>
  <c r="F81" i="2"/>
  <c r="F74" i="2"/>
  <c r="D74" i="2"/>
  <c r="C75" i="2"/>
  <c r="N75" i="2" s="1"/>
  <c r="C76" i="2"/>
  <c r="N76" i="2" s="1"/>
  <c r="C77" i="2"/>
  <c r="N77" i="2" s="1"/>
  <c r="C78" i="2"/>
  <c r="N78" i="2" s="1"/>
  <c r="C79" i="2"/>
  <c r="N79" i="2" s="1"/>
  <c r="C80" i="2"/>
  <c r="N80" i="2" s="1"/>
  <c r="C81" i="2"/>
  <c r="N81" i="2" s="1"/>
  <c r="C74" i="2"/>
  <c r="N74" i="2" s="1"/>
  <c r="C66" i="2"/>
  <c r="N66" i="2" s="1"/>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N67" i="2" s="1"/>
  <c r="C68" i="2"/>
  <c r="N68" i="2" s="1"/>
  <c r="C69" i="2"/>
  <c r="N69" i="2" s="1"/>
  <c r="C70" i="2"/>
  <c r="N70" i="2" s="1"/>
  <c r="C71" i="2"/>
  <c r="N71" i="2" s="1"/>
  <c r="C72" i="2"/>
  <c r="N72" i="2" s="1"/>
  <c r="C73" i="2"/>
  <c r="N73" i="2" s="1"/>
  <c r="C58" i="2"/>
  <c r="N58" i="2" s="1"/>
  <c r="A67" i="2"/>
  <c r="A68" i="2"/>
  <c r="A69" i="2"/>
  <c r="A70" i="2"/>
  <c r="A71" i="2"/>
  <c r="A72" i="2"/>
  <c r="A73" i="2"/>
  <c r="A58" i="2"/>
  <c r="D59" i="2"/>
  <c r="F59" i="2"/>
  <c r="D60" i="2"/>
  <c r="F60" i="2"/>
  <c r="D61" i="2"/>
  <c r="F61" i="2"/>
  <c r="D62" i="2"/>
  <c r="F62" i="2"/>
  <c r="D63" i="2"/>
  <c r="F63" i="2"/>
  <c r="D64" i="2"/>
  <c r="F64" i="2"/>
  <c r="F58" i="2"/>
  <c r="D58" i="2"/>
  <c r="C65" i="2"/>
  <c r="N65" i="2" s="1"/>
  <c r="C59" i="2"/>
  <c r="N59" i="2" s="1"/>
  <c r="C60" i="2"/>
  <c r="N60" i="2" s="1"/>
  <c r="C61" i="2"/>
  <c r="N61" i="2" s="1"/>
  <c r="C62" i="2"/>
  <c r="N62" i="2" s="1"/>
  <c r="C63" i="2"/>
  <c r="N63" i="2" s="1"/>
  <c r="C64" i="2"/>
  <c r="N64" i="2" s="1"/>
  <c r="C50" i="2"/>
  <c r="N50" i="2" s="1"/>
  <c r="A59" i="2"/>
  <c r="A60" i="2"/>
  <c r="A61" i="2"/>
  <c r="A62" i="2"/>
  <c r="A63" i="2"/>
  <c r="A64" i="2"/>
  <c r="A65" i="2"/>
  <c r="A50" i="2"/>
  <c r="F51" i="2"/>
  <c r="F52" i="2"/>
  <c r="F53" i="2"/>
  <c r="F54" i="2"/>
  <c r="F55" i="2"/>
  <c r="F56" i="2"/>
  <c r="F57" i="2"/>
  <c r="D51" i="2"/>
  <c r="D52" i="2"/>
  <c r="D53" i="2"/>
  <c r="D54" i="2"/>
  <c r="D55" i="2"/>
  <c r="D56" i="2"/>
  <c r="D57" i="2"/>
  <c r="F50" i="2"/>
  <c r="D50" i="2"/>
  <c r="D49" i="2"/>
  <c r="C51" i="2"/>
  <c r="N51" i="2" s="1"/>
  <c r="C52" i="2"/>
  <c r="N52" i="2" s="1"/>
  <c r="C53" i="2"/>
  <c r="N53" i="2" s="1"/>
  <c r="C54" i="2"/>
  <c r="N54" i="2" s="1"/>
  <c r="C55" i="2"/>
  <c r="N55" i="2" s="1"/>
  <c r="C56" i="2"/>
  <c r="N56" i="2" s="1"/>
  <c r="C57" i="2"/>
  <c r="N57" i="2" s="1"/>
  <c r="C42" i="2"/>
  <c r="N42" i="2" s="1"/>
  <c r="A51" i="2"/>
  <c r="A52" i="2"/>
  <c r="A53" i="2"/>
  <c r="A54" i="2"/>
  <c r="A55" i="2"/>
  <c r="A56" i="2"/>
  <c r="A57" i="2"/>
  <c r="A42" i="2"/>
  <c r="F41" i="2"/>
  <c r="F42" i="2"/>
  <c r="F43" i="2"/>
  <c r="F44" i="2"/>
  <c r="F45" i="2"/>
  <c r="F46" i="2"/>
  <c r="F47" i="2"/>
  <c r="F48" i="2"/>
  <c r="F49" i="2"/>
  <c r="D43" i="2"/>
  <c r="D44" i="2"/>
  <c r="D45" i="2"/>
  <c r="D46" i="2"/>
  <c r="D47" i="2"/>
  <c r="D48" i="2"/>
  <c r="D42" i="2"/>
  <c r="C43" i="2"/>
  <c r="N43" i="2" s="1"/>
  <c r="C44" i="2"/>
  <c r="N44" i="2" s="1"/>
  <c r="C45" i="2"/>
  <c r="N45" i="2" s="1"/>
  <c r="C46" i="2"/>
  <c r="N46" i="2" s="1"/>
  <c r="C47" i="2"/>
  <c r="N47" i="2" s="1"/>
  <c r="C48" i="2"/>
  <c r="N48" i="2" s="1"/>
  <c r="C49" i="2"/>
  <c r="N49" i="2" s="1"/>
  <c r="C34" i="2"/>
  <c r="A43" i="2"/>
  <c r="A44" i="2"/>
  <c r="A45" i="2"/>
  <c r="A46" i="2"/>
  <c r="A47" i="2"/>
  <c r="A48" i="2"/>
  <c r="A49" i="2"/>
  <c r="F35" i="2"/>
  <c r="F36" i="2"/>
  <c r="F37" i="2"/>
  <c r="F38" i="2"/>
  <c r="F39" i="2"/>
  <c r="F40" i="2"/>
  <c r="F34" i="2"/>
  <c r="D35" i="2"/>
  <c r="D36" i="2"/>
  <c r="D37" i="2"/>
  <c r="D38" i="2"/>
  <c r="D39" i="2"/>
  <c r="D40" i="2"/>
  <c r="D41" i="2"/>
  <c r="D34" i="2"/>
  <c r="C35" i="2"/>
  <c r="C36" i="2"/>
  <c r="C37" i="2"/>
  <c r="C38" i="2"/>
  <c r="C39" i="2"/>
  <c r="C40" i="2"/>
  <c r="C41" i="2"/>
  <c r="A41" i="2"/>
  <c r="A35" i="2"/>
  <c r="A36" i="2"/>
  <c r="A37" i="2"/>
  <c r="A38" i="2"/>
  <c r="A39" i="2"/>
  <c r="A40" i="2"/>
  <c r="A34" i="2"/>
  <c r="F27" i="2"/>
  <c r="F28" i="2"/>
  <c r="F29" i="2"/>
  <c r="F30" i="2"/>
  <c r="F31" i="2"/>
  <c r="F32" i="2"/>
  <c r="F33" i="2"/>
  <c r="F26" i="2"/>
  <c r="F18" i="2"/>
  <c r="D27" i="2"/>
  <c r="D28" i="2"/>
  <c r="D29" i="2"/>
  <c r="D30" i="2"/>
  <c r="D31" i="2"/>
  <c r="D32" i="2"/>
  <c r="D33" i="2"/>
  <c r="D26" i="2"/>
  <c r="D18" i="2"/>
  <c r="C27" i="2"/>
  <c r="C28" i="2"/>
  <c r="C29" i="2"/>
  <c r="C30" i="2"/>
  <c r="C31" i="2"/>
  <c r="C32" i="2"/>
  <c r="C33" i="2"/>
  <c r="C26" i="2"/>
  <c r="C18" i="2"/>
  <c r="A27" i="2"/>
  <c r="A28" i="2"/>
  <c r="A29" i="2"/>
  <c r="A30" i="2"/>
  <c r="A31" i="2"/>
  <c r="A32" i="2"/>
  <c r="A33" i="2"/>
  <c r="A26" i="2"/>
  <c r="F19" i="2"/>
  <c r="F20" i="2"/>
  <c r="F21" i="2"/>
  <c r="F22" i="2"/>
  <c r="F23" i="2"/>
  <c r="F24" i="2"/>
  <c r="F25" i="2"/>
  <c r="D19" i="2"/>
  <c r="D20" i="2"/>
  <c r="D21" i="2"/>
  <c r="D22" i="2"/>
  <c r="D23" i="2"/>
  <c r="D24" i="2"/>
  <c r="D25" i="2"/>
  <c r="A18" i="2"/>
  <c r="C19" i="2"/>
  <c r="C20" i="2"/>
  <c r="C21" i="2"/>
  <c r="C22" i="2"/>
  <c r="C23" i="2"/>
  <c r="C24" i="2"/>
  <c r="C25" i="2"/>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F8" i="2"/>
  <c r="D3" i="2"/>
  <c r="D4" i="2"/>
  <c r="D5" i="2"/>
  <c r="D6" i="2"/>
  <c r="D7" i="2"/>
  <c r="D8" i="2"/>
  <c r="D9" i="2"/>
  <c r="A3" i="2"/>
  <c r="A4" i="2"/>
  <c r="A5" i="2"/>
  <c r="A6" i="2"/>
  <c r="A7" i="2"/>
  <c r="A8" i="2"/>
  <c r="A9" i="2"/>
  <c r="F2" i="2"/>
  <c r="D2" i="2"/>
  <c r="A2" i="2"/>
  <c r="N10" i="114" l="1"/>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2" i="107"/>
  <c r="B3" i="108"/>
  <c r="D11" i="109" l="1"/>
  <c r="D11" i="108"/>
  <c r="AM10" i="107"/>
  <c r="W11" i="109"/>
  <c r="AS11" i="109"/>
  <c r="AM11" i="108"/>
  <c r="D12" i="111"/>
  <c r="R12" i="111"/>
  <c r="F23" i="115" s="1"/>
  <c r="Q12" i="111"/>
  <c r="F22" i="115" s="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1"/>
  <c r="B3" i="110"/>
  <c r="Y10" i="107" l="1"/>
  <c r="AQ10" i="109"/>
  <c r="AQ6" i="109"/>
  <c r="U3" i="109"/>
  <c r="B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G18" i="59"/>
  <c r="H18" i="59"/>
  <c r="I18" i="59"/>
  <c r="J18" i="59"/>
  <c r="K18" i="59"/>
  <c r="L18" i="59"/>
  <c r="M18" i="59"/>
  <c r="N18" i="59"/>
  <c r="O18" i="59"/>
  <c r="P18" i="59"/>
  <c r="Q18" i="59"/>
  <c r="R18" i="59"/>
  <c r="S18" i="59"/>
  <c r="T18" i="59"/>
  <c r="U18" i="59"/>
  <c r="V18" i="59"/>
  <c r="W18" i="59"/>
  <c r="X18" i="59"/>
  <c r="Y18" i="59"/>
  <c r="Z18" i="59"/>
  <c r="AA18" i="59"/>
  <c r="AB18" i="59"/>
  <c r="F18" i="59"/>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7" i="56"/>
  <c r="R19" i="56"/>
  <c r="R20" i="56"/>
  <c r="R23" i="56"/>
  <c r="Q14" i="56"/>
  <c r="Q15" i="56"/>
  <c r="Q16" i="56"/>
  <c r="Q17" i="56"/>
  <c r="Q18" i="56"/>
  <c r="Q19" i="56"/>
  <c r="Q20" i="56"/>
  <c r="Q21" i="56"/>
  <c r="R21" i="56" s="1"/>
  <c r="Q22" i="56"/>
  <c r="R22" i="56" s="1"/>
  <c r="Q23" i="56"/>
  <c r="M14" i="56"/>
  <c r="M15" i="56"/>
  <c r="M16" i="56"/>
  <c r="M17" i="56"/>
  <c r="M18" i="56"/>
  <c r="F89" i="1" s="1"/>
  <c r="M19" i="56"/>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D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F113" i="1" l="1"/>
  <c r="R18" i="56"/>
  <c r="F121" i="1" s="1"/>
  <c r="E18" i="59"/>
  <c r="Q187" i="1"/>
  <c r="N19" i="59"/>
  <c r="O188" i="1" s="1"/>
  <c r="K19" i="59"/>
  <c r="L188" i="1" s="1"/>
  <c r="H19" i="59"/>
  <c r="I188" i="1" s="1"/>
  <c r="G19" i="59"/>
  <c r="H188" i="1" s="1"/>
  <c r="AC19" i="59"/>
  <c r="AD188" i="1" s="1"/>
  <c r="I11" i="50"/>
  <c r="I184" i="1"/>
  <c r="I12" i="50"/>
  <c r="AD17" i="52"/>
  <c r="L12" i="50"/>
  <c r="AA17" i="52"/>
  <c r="X17" i="52"/>
  <c r="AG17" i="52"/>
  <c r="O12" i="50"/>
  <c r="AC17" i="52"/>
  <c r="H12" i="50"/>
  <c r="Y17" i="52"/>
  <c r="AD12" i="50"/>
  <c r="AJ12" i="52" s="1"/>
  <c r="S19" i="59"/>
  <c r="J19" i="59"/>
  <c r="AA19" i="59"/>
  <c r="Y19" i="59"/>
  <c r="M19" i="59"/>
  <c r="X19" i="59"/>
  <c r="L19" i="59"/>
  <c r="AJ17" i="52"/>
  <c r="AB19" i="59"/>
  <c r="O19" i="59"/>
  <c r="U19" i="59"/>
  <c r="I19" i="59"/>
  <c r="F187" i="1" l="1"/>
  <c r="F19" i="59"/>
  <c r="Z19" i="59"/>
  <c r="W19" i="59"/>
  <c r="V19" i="59"/>
  <c r="T19" i="59"/>
  <c r="R19" i="59"/>
  <c r="Q19" i="59"/>
  <c r="P19" i="59"/>
  <c r="J12" i="50"/>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B48" i="59"/>
  <c r="AA48" i="59"/>
  <c r="Z48" i="59"/>
  <c r="AA209" i="1" s="1"/>
  <c r="Y48" i="59"/>
  <c r="Z209" i="1" s="1"/>
  <c r="X48" i="59"/>
  <c r="W48" i="59"/>
  <c r="V48" i="59"/>
  <c r="U48" i="59"/>
  <c r="T48" i="59"/>
  <c r="S48" i="59"/>
  <c r="R48" i="59"/>
  <c r="Q48" i="59"/>
  <c r="P48" i="59"/>
  <c r="O48" i="59"/>
  <c r="N48" i="59"/>
  <c r="O209" i="1" s="1"/>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Y15" i="50" s="1"/>
  <c r="AE15" i="52" s="1"/>
  <c r="W40" i="59"/>
  <c r="X15" i="50" s="1"/>
  <c r="AD15" i="52" s="1"/>
  <c r="V40" i="59"/>
  <c r="W15" i="50" s="1"/>
  <c r="AC15" i="52" s="1"/>
  <c r="U40" i="59"/>
  <c r="V15" i="50" s="1"/>
  <c r="AB15" i="52" s="1"/>
  <c r="T40" i="59"/>
  <c r="U15" i="50" s="1"/>
  <c r="AA15" i="52" s="1"/>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6"/>
  <c r="B3" i="51"/>
  <c r="B3" i="59"/>
  <c r="B3" i="52"/>
  <c r="O49" i="59" l="1"/>
  <c r="P209" i="1"/>
  <c r="P49" i="59"/>
  <c r="Q210" i="1" s="1"/>
  <c r="Q209" i="1"/>
  <c r="Q49" i="59"/>
  <c r="R210" i="1" s="1"/>
  <c r="R209" i="1"/>
  <c r="R49" i="59"/>
  <c r="S210" i="1" s="1"/>
  <c r="S209" i="1"/>
  <c r="S49" i="59"/>
  <c r="T210" i="1" s="1"/>
  <c r="T209" i="1"/>
  <c r="T49" i="59"/>
  <c r="U209" i="1"/>
  <c r="U49" i="59"/>
  <c r="V210" i="1" s="1"/>
  <c r="V209" i="1"/>
  <c r="V49" i="59"/>
  <c r="W210" i="1" s="1"/>
  <c r="W209" i="1"/>
  <c r="W49" i="59"/>
  <c r="X210" i="1" s="1"/>
  <c r="X209" i="1"/>
  <c r="X49" i="59"/>
  <c r="Y209" i="1"/>
  <c r="AA49" i="59"/>
  <c r="AB210" i="1" s="1"/>
  <c r="AB209" i="1"/>
  <c r="AB49" i="59"/>
  <c r="AC210" i="1" s="1"/>
  <c r="AC209" i="1"/>
  <c r="AC49" i="59"/>
  <c r="AD210" i="1" s="1"/>
  <c r="AD209" i="1"/>
  <c r="Q188" i="1"/>
  <c r="Q12" i="50"/>
  <c r="R188" i="1"/>
  <c r="R12" i="50"/>
  <c r="X12" i="52" s="1"/>
  <c r="S188" i="1"/>
  <c r="S12" i="50"/>
  <c r="Y12" i="52" s="1"/>
  <c r="U188" i="1"/>
  <c r="U12" i="50"/>
  <c r="AA12" i="52" s="1"/>
  <c r="W188" i="1"/>
  <c r="W12" i="50"/>
  <c r="AC12" i="52" s="1"/>
  <c r="X188" i="1"/>
  <c r="X12" i="50"/>
  <c r="AD12" i="52" s="1"/>
  <c r="AA188" i="1"/>
  <c r="AA12" i="50"/>
  <c r="AG12" i="52" s="1"/>
  <c r="G12" i="50"/>
  <c r="G188" i="1"/>
  <c r="I16" i="50"/>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AU17" i="52"/>
  <c r="F16" i="2" s="1"/>
  <c r="AO17" i="50"/>
  <c r="F17" i="51"/>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O210" i="1" s="1"/>
  <c r="Z49" i="59"/>
  <c r="N33" i="2"/>
  <c r="N39" i="2"/>
  <c r="N21" i="2"/>
  <c r="M49" i="59"/>
  <c r="N16" i="50" s="1"/>
  <c r="Y49" i="59"/>
  <c r="N16" i="2"/>
  <c r="N10" i="2"/>
  <c r="N29" i="2"/>
  <c r="N35" i="2"/>
  <c r="N41" i="2"/>
  <c r="N23" i="2"/>
  <c r="N13" i="2"/>
  <c r="N14" i="2"/>
  <c r="N8" i="2"/>
  <c r="Z16" i="50" l="1"/>
  <c r="AF16" i="52" s="1"/>
  <c r="Z210" i="1"/>
  <c r="AA16" i="50"/>
  <c r="AG16" i="52" s="1"/>
  <c r="AA210" i="1"/>
  <c r="Y16" i="50"/>
  <c r="AE16" i="52" s="1"/>
  <c r="Y210" i="1"/>
  <c r="U16" i="50"/>
  <c r="AA16" i="52" s="1"/>
  <c r="U210" i="1"/>
  <c r="P16" i="50"/>
  <c r="P210" i="1"/>
  <c r="O16" i="50"/>
  <c r="N2" i="2" l="1"/>
</calcChain>
</file>

<file path=xl/sharedStrings.xml><?xml version="1.0" encoding="utf-8"?>
<sst xmlns="http://schemas.openxmlformats.org/spreadsheetml/2006/main" count="3530" uniqueCount="605">
  <si>
    <t>Price Review 2024 (PR24) Business plan tables - Version 8: Additional Tables ADD22 and ADD23</t>
  </si>
  <si>
    <t xml:space="preserve">Introduction </t>
  </si>
  <si>
    <r>
      <rPr>
        <sz val="11"/>
        <color rgb="FF000000"/>
        <rFont val="Arial"/>
        <family val="2"/>
      </rPr>
      <t xml:space="preserve">Companies should use this template to submit the additional business plan tables data for ADD22 and ADD23 alongside their draft determination representations. Please see the </t>
    </r>
    <r>
      <rPr>
        <b/>
        <sz val="11"/>
        <color rgb="FF000000"/>
        <rFont val="Arial"/>
        <family val="2"/>
      </rPr>
      <t>'PR24 business plan table guidance part 13; New tables for Draft Determination representations</t>
    </r>
    <r>
      <rPr>
        <sz val="11"/>
        <color rgb="FF000000"/>
        <rFont val="Arial"/>
        <family val="2"/>
      </rPr>
      <t xml:space="preserve">' for further details on using this template. 
</t>
    </r>
    <r>
      <rPr>
        <b/>
        <sz val="11"/>
        <color rgb="FF000000"/>
        <rFont val="Arial"/>
        <family val="2"/>
      </rPr>
      <t xml:space="preserve">ADD22
</t>
    </r>
    <r>
      <rPr>
        <sz val="11"/>
        <color rgb="FF000000"/>
        <rFont val="Arial"/>
        <family val="2"/>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family val="2"/>
      </rPr>
      <t xml:space="preserve">ADD23
</t>
    </r>
    <r>
      <rPr>
        <sz val="11"/>
        <color rgb="FF000000"/>
        <rFont val="Arial"/>
        <family val="2"/>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</si>
  <si>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</si>
  <si>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Affinity Water</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</si>
  <si>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</si>
  <si>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</si>
  <si>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</si>
  <si>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</si>
  <si>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</si>
  <si>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</si>
  <si>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</si>
  <si>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</si>
  <si>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</si>
  <si>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</si>
  <si>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</si>
  <si>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</si>
  <si>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</si>
  <si>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</si>
  <si>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</si>
  <si>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</si>
  <si>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</si>
  <si>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</si>
  <si>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</si>
  <si>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</si>
  <si>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</si>
  <si>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</si>
  <si>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</si>
  <si>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</si>
  <si>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</si>
  <si>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</si>
  <si>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</si>
  <si>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</si>
  <si>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</si>
  <si>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</si>
  <si>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</si>
  <si>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AFW</t>
  </si>
  <si>
    <t>WoC</t>
  </si>
  <si>
    <t>Anglian Water Services</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</si>
  <si>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</si>
  <si>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</si>
  <si>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</si>
  <si>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</si>
  <si>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</si>
  <si>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</si>
  <si>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</si>
  <si>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</si>
  <si>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</si>
  <si>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</si>
  <si>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</si>
  <si>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</si>
  <si>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</si>
  <si>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</si>
  <si>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</si>
  <si>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</si>
  <si>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</si>
  <si>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</si>
  <si>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</si>
  <si>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</si>
  <si>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</si>
  <si>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</si>
  <si>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</si>
  <si>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</si>
  <si>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</si>
  <si>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</si>
  <si>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</si>
  <si>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</si>
  <si>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</si>
  <si>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</si>
  <si>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</si>
  <si>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</si>
  <si>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</si>
  <si>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</si>
  <si>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</si>
  <si>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</si>
  <si>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</si>
  <si>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</si>
  <si>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</si>
  <si>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</si>
  <si>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 Utilities Ltd</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</si>
  <si>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</si>
  <si>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</si>
  <si>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</si>
  <si>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</si>
  <si>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</si>
  <si>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</si>
  <si>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</si>
  <si>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</si>
  <si>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</si>
  <si>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</si>
  <si>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</si>
  <si>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</si>
  <si>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</si>
  <si>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</si>
  <si>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</si>
  <si>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</si>
  <si>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</si>
  <si>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</si>
  <si>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</si>
  <si>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</si>
  <si>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</si>
  <si>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</si>
  <si>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</si>
  <si>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</si>
  <si>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</si>
  <si>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</si>
  <si>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</si>
  <si>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</si>
  <si>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</si>
  <si>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</si>
  <si>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</si>
  <si>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</si>
  <si>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</si>
  <si>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</si>
  <si>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</si>
  <si>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</si>
  <si>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</si>
  <si>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</si>
  <si>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</si>
  <si>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</si>
  <si>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</si>
  <si>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</si>
  <si>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</si>
  <si>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</si>
  <si>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</si>
  <si>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</si>
  <si>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</si>
  <si>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</si>
  <si>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</si>
  <si>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</si>
  <si>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</si>
  <si>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</si>
  <si>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</si>
  <si>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</si>
  <si>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</si>
  <si>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</si>
  <si>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</si>
  <si>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</si>
  <si>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</si>
  <si>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</si>
  <si>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</si>
  <si>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</si>
  <si>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</si>
  <si>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</si>
  <si>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</si>
  <si>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</si>
  <si>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</si>
  <si>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</si>
  <si>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</si>
  <si>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</si>
  <si>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</si>
  <si>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</si>
  <si>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</si>
  <si>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</si>
  <si>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</si>
  <si>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</si>
  <si>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</si>
  <si>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</si>
  <si>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Embedded greenhouse gas emissions [AFW]</t>
  </si>
  <si>
    <t>ADD22a.9</t>
  </si>
  <si>
    <t>Bespoke PC 2</t>
  </si>
  <si>
    <t>ADD22a.10</t>
  </si>
  <si>
    <t>Bespoke PC 3</t>
  </si>
  <si>
    <t>ADD22a.11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</si>
  <si>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</si>
  <si>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</si>
  <si>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</si>
  <si>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</si>
  <si>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</si>
  <si>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</si>
  <si>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</si>
  <si>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</si>
  <si>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</si>
  <si>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</si>
  <si>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</si>
  <si>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</si>
  <si>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</si>
  <si>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</si>
  <si>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</si>
  <si>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</si>
  <si>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</si>
  <si>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</si>
  <si>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</si>
  <si>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</si>
  <si>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</si>
  <si>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</si>
  <si>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</si>
  <si>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</si>
  <si>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</si>
  <si>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</si>
  <si>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</si>
  <si>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</si>
  <si>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</si>
  <si>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</si>
  <si>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</si>
  <si>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</si>
  <si>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</si>
  <si>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</si>
  <si>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</si>
  <si>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</si>
  <si>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</si>
  <si>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</si>
  <si>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</si>
  <si>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</si>
  <si>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</si>
  <si>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</si>
  <si>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</si>
  <si>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</si>
  <si>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</si>
  <si>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</si>
  <si>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</si>
  <si>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</si>
  <si>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</si>
  <si>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</si>
  <si>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</si>
  <si>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</si>
  <si>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</si>
  <si>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</si>
  <si>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</si>
  <si>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</si>
  <si>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</si>
  <si>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</si>
  <si>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</si>
  <si>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</si>
  <si>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</si>
  <si>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</si>
  <si>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</si>
  <si>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</si>
  <si>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</si>
  <si>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</si>
  <si>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</si>
  <si>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</si>
  <si>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</si>
  <si>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</si>
  <si>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</si>
  <si>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</si>
  <si>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</si>
  <si>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</si>
  <si>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</si>
  <si>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</si>
  <si>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</si>
  <si>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</si>
  <si>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</si>
  <si>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</si>
  <si>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</si>
  <si>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</si>
  <si>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</si>
  <si>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</si>
  <si>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</si>
  <si>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</si>
  <si>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</si>
  <si>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</si>
  <si>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</si>
  <si>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</si>
  <si>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</si>
  <si>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</si>
  <si>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</si>
  <si>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</si>
  <si>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</si>
  <si>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</si>
  <si>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</si>
  <si>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</si>
  <si>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</si>
  <si>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</si>
  <si>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</si>
  <si>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</si>
  <si>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</si>
  <si>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</si>
  <si>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</si>
  <si>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</si>
  <si>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</si>
  <si>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</si>
  <si>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</si>
  <si>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</si>
  <si>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</si>
  <si>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</si>
  <si>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</si>
  <si>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</si>
  <si>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</si>
  <si>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</si>
  <si>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</si>
  <si>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</si>
  <si>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</si>
  <si>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</si>
  <si>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</si>
  <si>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</si>
  <si>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</si>
  <si>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</si>
  <si>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</si>
  <si>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</si>
  <si>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</si>
  <si>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</si>
  <si>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</si>
  <si>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</si>
  <si>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</si>
  <si>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</si>
  <si>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</si>
  <si>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</si>
  <si>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</si>
  <si>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</si>
  <si>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</si>
  <si>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</si>
  <si>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</si>
  <si>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</si>
  <si>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</si>
  <si>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</si>
  <si>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</si>
  <si>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</si>
  <si>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</si>
  <si>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</si>
  <si>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</si>
  <si>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</si>
  <si>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</si>
  <si>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</si>
  <si>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</si>
  <si>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</si>
  <si>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</si>
  <si>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</si>
  <si>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</si>
  <si>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</si>
  <si>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</si>
  <si>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</si>
  <si>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</si>
  <si>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</si>
  <si>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</si>
  <si>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</si>
  <si>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</si>
  <si>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</si>
  <si>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</si>
  <si>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</si>
  <si>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</si>
  <si>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</si>
  <si>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</si>
  <si>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</si>
  <si>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</si>
  <si>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</si>
  <si>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</si>
  <si>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</si>
  <si>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</si>
  <si>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</si>
  <si>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</si>
  <si>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</si>
  <si>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</si>
  <si>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</si>
  <si>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</si>
  <si>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</si>
  <si>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</si>
  <si>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</si>
  <si>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</si>
  <si>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</si>
  <si>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</si>
  <si>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</si>
  <si>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</si>
  <si>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</si>
  <si>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</si>
  <si>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</si>
  <si>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</si>
  <si>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</si>
  <si>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</si>
  <si>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</si>
  <si>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</si>
  <si>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</si>
  <si>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</si>
  <si>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</si>
  <si>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</si>
  <si>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</si>
  <si>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</si>
  <si>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</si>
  <si>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</si>
  <si>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</si>
  <si>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</si>
  <si>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</si>
  <si>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</si>
  <si>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</si>
  <si>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</si>
  <si>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</si>
  <si>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</si>
  <si>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</si>
  <si>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</si>
  <si>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</si>
  <si>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</si>
  <si>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</si>
  <si>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</si>
  <si>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</si>
  <si>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</si>
  <si>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</si>
  <si>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</si>
  <si>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</si>
  <si>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</si>
  <si>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</si>
  <si>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</si>
  <si>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</si>
  <si>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</si>
  <si>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</si>
  <si>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</si>
  <si>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</si>
  <si>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</si>
  <si>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</si>
  <si>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</si>
  <si>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</si>
  <si>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Outperformance and underperformance payments</t>
  </si>
  <si>
    <t>Revenue</t>
  </si>
  <si>
    <t>In-period</t>
  </si>
  <si>
    <t>Up</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</si>
  <si>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</si>
  <si>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</si>
  <si>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</si>
  <si>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</si>
  <si>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</si>
  <si>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</si>
  <si>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</si>
  <si>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</si>
  <si>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</si>
  <si>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</si>
  <si>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</si>
  <si>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</si>
  <si>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</si>
  <si>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</si>
  <si>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</si>
  <si>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</si>
  <si>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</si>
  <si>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</si>
  <si>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</si>
  <si>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</si>
  <si>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</si>
  <si>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</si>
  <si>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</si>
  <si>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</si>
  <si>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</si>
  <si>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</si>
  <si>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</si>
  <si>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</si>
  <si>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</si>
  <si>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</si>
  <si>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</si>
  <si>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</si>
  <si>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</si>
  <si>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</si>
  <si>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</si>
  <si>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</si>
  <si>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</si>
  <si>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</si>
  <si>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</si>
  <si>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</si>
  <si>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</si>
  <si>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</si>
  <si>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</si>
  <si>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</si>
  <si>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</si>
  <si>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</si>
  <si>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</si>
  <si>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</si>
  <si>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</si>
  <si>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</si>
  <si>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</si>
  <si>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</si>
  <si>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</si>
  <si>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</si>
  <si>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</si>
  <si>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</si>
  <si>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</si>
  <si>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</si>
  <si>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</si>
  <si>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</si>
  <si>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</si>
  <si>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</si>
  <si>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</si>
  <si>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</si>
  <si>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</si>
  <si>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</si>
  <si>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</si>
  <si>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</si>
  <si>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</si>
  <si>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</si>
  <si>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</si>
  <si>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</si>
  <si>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</si>
  <si>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</si>
  <si>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</si>
  <si>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</si>
  <si>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</si>
  <si>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</si>
  <si>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</si>
  <si>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</si>
  <si>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</si>
  <si>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</si>
  <si>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</si>
  <si>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</si>
  <si>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</si>
  <si>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</si>
  <si>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</si>
  <si>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</si>
  <si>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</si>
  <si>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</si>
  <si>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</si>
  <si>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</si>
  <si>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</si>
  <si>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</si>
  <si>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</si>
  <si>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</si>
  <si>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</si>
  <si>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</si>
  <si>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</si>
  <si>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</si>
  <si>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</si>
  <si>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</si>
  <si>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</si>
  <si>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</si>
  <si>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</si>
  <si>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Embedded GHG Emissions [AFW]</t>
  </si>
  <si>
    <t>Bespoke PC 1</t>
  </si>
  <si>
    <t>Line 1</t>
  </si>
  <si>
    <t>ADD22E.35</t>
  </si>
  <si>
    <t>Line 2</t>
  </si>
  <si>
    <t>ADD22E.36</t>
  </si>
  <si>
    <t>Line 3</t>
  </si>
  <si>
    <t>ADD22E.37</t>
  </si>
  <si>
    <t>% Reduction</t>
  </si>
  <si>
    <t>n/a</t>
  </si>
  <si>
    <t>ADD22E.38</t>
  </si>
  <si>
    <t>Line 4</t>
  </si>
  <si>
    <t>ADD22E.39</t>
  </si>
  <si>
    <t>ADD22E.40</t>
  </si>
  <si>
    <t>ADD22E.41</t>
  </si>
  <si>
    <t>Line  4</t>
  </si>
  <si>
    <t>Ml</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</si>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</sst>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0.000"/>
    <numFmt numFmtId="165" formatCode="#,##0_);\(#,##0\);&quot;-  &quot;;&quot; &quot;@&quot; &quot;"/>
    <numFmt numFmtId="166" formatCode="[$-F400]h:mm:ss\ AM/PM"/>
    <numFmt numFmtId="167" formatCode="0.00%_);\-0.00%_);&quot;-  &quot;;&quot; &quot;@&quot; &quot;"/>
    <numFmt numFmtId="168" formatCode="0.000000"/>
    <numFmt numFmtId="169" formatCode="[mm]"/>
    <numFmt numFmtId="170" formatCode="&quot;£&quot;#,##0.00"/>
    <numFmt numFmtId="171" formatCode="dd\ mmm\ yy_);\(###0\);&quot;-  &quot;;&quot; &quot;@&quot; &quot;"/>
    <numFmt numFmtId="172" formatCode="_(* #,##0.000000_);_(* \(#,##0.000000\);_(* &quot;-&quot;??_);_(@_)"/>
  </numFmts>
  <fonts count="51" x14ac:knownFonts="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b/>
      <sz val="11"/>
      <color rgb="FF000000"/>
      <name val="Arial"/>
      <family val="2"/>
    </font>
  </fonts>
  <fills count="16">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
      <patternFill patternType="solid">
        <fgColor theme="9" tint="0.79998168889431442"/>
        <bgColor indexed="64"/>
      </patternFill>
    </fill>
    <fill>
      <patternFill patternType="solid">
        <fgColor theme="8" tint="0.59999389629810485"/>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0" fontId="6" fillId="2" borderId="0">
      <alignment horizontal="left"/>
    </xf>
    <xf numFmtId="0" fontId="7" fillId="4" borderId="0"/>
    <xf numFmtId="171" fontId="8" fillId="0" borderId="0">
      <alignment vertical="top"/>
    </xf>
    <xf numFmtId="0" fontId="9" fillId="0" borderId="0"/>
    <xf numFmtId="43" fontId="9" fillId="0" borderId="0"/>
    <xf numFmtId="165" fontId="10" fillId="6" borderId="19">
      <alignment vertical="top"/>
    </xf>
    <xf numFmtId="167" fontId="10" fillId="6" borderId="19">
      <alignment vertical="top"/>
    </xf>
    <xf numFmtId="0" fontId="1" fillId="0" borderId="0"/>
    <xf numFmtId="0" fontId="9" fillId="0" borderId="0"/>
    <xf numFmtId="43" fontId="1" fillId="0" borderId="0"/>
    <xf numFmtId="165" fontId="9" fillId="0" borderId="0">
      <alignment vertical="top"/>
    </xf>
    <xf numFmtId="0" fontId="1" fillId="0" borderId="0"/>
    <xf numFmtId="0" fontId="1" fillId="0" borderId="0"/>
    <xf numFmtId="0" fontId="3" fillId="0" borderId="2"/>
    <xf numFmtId="0" fontId="9" fillId="0" borderId="0"/>
    <xf numFmtId="0" fontId="30" fillId="0" borderId="0"/>
    <xf numFmtId="43" fontId="9" fillId="0" borderId="0"/>
    <xf numFmtId="43" fontId="1" fillId="0" borderId="0"/>
    <xf numFmtId="43" fontId="9" fillId="0" borderId="0"/>
    <xf numFmtId="43" fontId="1" fillId="0" borderId="0"/>
    <xf numFmtId="165" fontId="1" fillId="0" borderId="0">
      <alignment vertical="top"/>
    </xf>
    <xf numFmtId="43" fontId="1" fillId="0" borderId="0"/>
    <xf numFmtId="167" fontId="1" fillId="0" borderId="0">
      <alignment vertical="top"/>
    </xf>
    <xf numFmtId="0" fontId="1" fillId="0" borderId="0"/>
    <xf numFmtId="0" fontId="36" fillId="13" borderId="0"/>
    <xf numFmtId="0" fontId="9" fillId="0" borderId="0"/>
    <xf numFmtId="43" fontId="1" fillId="0" borderId="0"/>
    <xf numFmtId="0" fontId="5" fillId="0" borderId="0"/>
    <xf numFmtId="43" fontId="9" fillId="0" borderId="0"/>
    <xf numFmtId="43" fontId="1" fillId="0" borderId="0"/>
    <xf numFmtId="43" fontId="9" fillId="0" borderId="0"/>
    <xf numFmtId="43" fontId="1" fillId="0" borderId="0"/>
    <xf numFmtId="43" fontId="9" fillId="0" borderId="0"/>
    <xf numFmtId="43" fontId="1" fillId="0" borderId="0"/>
    <xf numFmtId="43" fontId="1" fillId="0" borderId="0"/>
    <xf numFmtId="43" fontId="1" fillId="0" borderId="0"/>
    <xf numFmtId="0" fontId="5" fillId="0" borderId="0"/>
    <xf numFmtId="0" fontId="1" fillId="0" borderId="0"/>
    <xf numFmtId="0" fontId="38" fillId="0" borderId="0"/>
    <xf numFmtId="43" fontId="1" fillId="0" borderId="0"/>
    <xf numFmtId="0" fontId="2" fillId="0" borderId="1"/>
    <xf numFmtId="0" fontId="1" fillId="0" borderId="0"/>
    <xf numFmtId="43" fontId="1" fillId="0" borderId="0"/>
    <xf numFmtId="43" fontId="1" fillId="0" borderId="0"/>
    <xf numFmtId="165" fontId="5" fillId="0" borderId="0">
      <alignment vertical="top"/>
    </xf>
    <xf numFmtId="165" fontId="1" fillId="0" borderId="0">
      <alignment vertical="top"/>
    </xf>
    <xf numFmtId="0" fontId="1" fillId="0" borderId="0"/>
    <xf numFmtId="9" fontId="1" fillId="0" borderId="0"/>
    <xf numFmtId="0" fontId="9" fillId="0" borderId="0">
      <alignment vertical="top"/>
    </xf>
    <xf numFmtId="0" fontId="9" fillId="0" borderId="0"/>
    <xf numFmtId="165" fontId="1" fillId="0" borderId="0">
      <alignment vertical="top"/>
    </xf>
    <xf numFmtId="0" fontId="5" fillId="0" borderId="0"/>
    <xf numFmtId="0" fontId="12" fillId="0" borderId="0"/>
    <xf numFmtId="0" fontId="7" fillId="4" borderId="0" applyNumberFormat="0"/>
    <xf numFmtId="0" fontId="43" fillId="0" borderId="0"/>
  </cellStyleXfs>
  <cellXfs count="476">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4"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4" fontId="19" fillId="0" borderId="23" xfId="0" applyNumberFormat="1" applyFont="1" applyBorder="1" applyAlignment="1" applyProtection="1">
      <alignment horizontal="center" vertical="center" wrapText="1"/>
      <protection locked="0"/>
    </xf>
    <xf numFmtId="164"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4" fontId="19" fillId="0" borderId="24" xfId="0" applyNumberFormat="1" applyFont="1" applyBorder="1" applyAlignment="1" applyProtection="1">
      <alignment horizontal="center" vertical="center" wrapText="1"/>
      <protection locked="0"/>
    </xf>
    <xf numFmtId="164"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4"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4" fontId="19" fillId="0" borderId="28" xfId="0" applyNumberFormat="1" applyFont="1" applyBorder="1" applyAlignment="1" applyProtection="1">
      <alignment horizontal="center" vertical="center" wrapText="1"/>
      <protection locked="0"/>
    </xf>
    <xf numFmtId="164"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4" fontId="24" fillId="7" borderId="30" xfId="0" applyNumberFormat="1" applyFont="1" applyFill="1" applyBorder="1" applyAlignment="1" applyProtection="1">
      <alignment horizontal="center" vertical="center" wrapText="1"/>
      <protection locked="0"/>
    </xf>
    <xf numFmtId="164"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4" fontId="19" fillId="0" borderId="29" xfId="0" applyNumberFormat="1" applyFont="1" applyBorder="1" applyAlignment="1" applyProtection="1">
      <alignment vertical="center" wrapText="1"/>
      <protection locked="0"/>
    </xf>
    <xf numFmtId="164" fontId="19" fillId="7" borderId="40" xfId="0" applyNumberFormat="1" applyFont="1" applyFill="1" applyBorder="1" applyAlignment="1" applyProtection="1">
      <alignment horizontal="center" vertical="center" wrapText="1"/>
      <protection locked="0"/>
    </xf>
    <xf numFmtId="164" fontId="19" fillId="0" borderId="26" xfId="0" applyNumberFormat="1" applyFont="1" applyBorder="1" applyAlignment="1" applyProtection="1">
      <alignment vertical="center" wrapText="1"/>
      <protection locked="0"/>
    </xf>
    <xf numFmtId="164" fontId="19" fillId="7" borderId="30" xfId="0" applyNumberFormat="1" applyFont="1" applyFill="1" applyBorder="1" applyAlignment="1" applyProtection="1">
      <alignment horizontal="center" vertical="center" wrapText="1"/>
      <protection locked="0"/>
    </xf>
    <xf numFmtId="164"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4"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6"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4" fontId="24" fillId="0" borderId="26" xfId="0" applyNumberFormat="1" applyFont="1" applyBorder="1" applyAlignment="1" applyProtection="1">
      <alignment horizontal="left" vertical="center" wrapText="1"/>
      <protection locked="0"/>
    </xf>
    <xf numFmtId="164"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4" fontId="24" fillId="0" borderId="24" xfId="0" applyNumberFormat="1" applyFont="1" applyBorder="1" applyAlignment="1" applyProtection="1">
      <alignment horizontal="center" vertical="center" wrapText="1"/>
      <protection locked="0"/>
    </xf>
    <xf numFmtId="164" fontId="24" fillId="0" borderId="24" xfId="0" applyNumberFormat="1" applyFont="1" applyBorder="1" applyAlignment="1" applyProtection="1">
      <alignment horizontal="left" vertical="center" wrapText="1"/>
      <protection locked="0"/>
    </xf>
    <xf numFmtId="164" fontId="24" fillId="0" borderId="29" xfId="0" applyNumberFormat="1" applyFont="1" applyBorder="1" applyAlignment="1" applyProtection="1">
      <alignment horizontal="left" vertical="center" wrapText="1"/>
      <protection locked="0"/>
    </xf>
    <xf numFmtId="164" fontId="24" fillId="0" borderId="28" xfId="0" applyNumberFormat="1" applyFont="1" applyBorder="1" applyAlignment="1" applyProtection="1">
      <alignment horizontal="center" vertical="center" wrapText="1"/>
      <protection locked="0"/>
    </xf>
    <xf numFmtId="164" fontId="24" fillId="0" borderId="28" xfId="0" applyNumberFormat="1" applyFont="1" applyBorder="1" applyAlignment="1">
      <alignment horizontal="center" vertical="center" wrapText="1"/>
    </xf>
    <xf numFmtId="164" fontId="24" fillId="0" borderId="28" xfId="0" applyNumberFormat="1" applyFont="1" applyBorder="1" applyAlignment="1" applyProtection="1">
      <alignment horizontal="left" vertical="center" wrapText="1"/>
      <protection locked="0"/>
    </xf>
    <xf numFmtId="164" fontId="24" fillId="0" borderId="24" xfId="0" applyNumberFormat="1" applyFont="1" applyBorder="1" applyAlignment="1">
      <alignment horizontal="center" vertical="center" wrapText="1"/>
    </xf>
    <xf numFmtId="164"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4"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4" fontId="19" fillId="12" borderId="28" xfId="0" applyNumberFormat="1" applyFont="1" applyFill="1" applyBorder="1" applyAlignment="1" applyProtection="1">
      <alignment horizontal="left" vertical="center" wrapText="1"/>
      <protection locked="0"/>
    </xf>
    <xf numFmtId="164" fontId="19" fillId="12" borderId="24" xfId="0" applyNumberFormat="1" applyFont="1" applyFill="1" applyBorder="1" applyAlignment="1" applyProtection="1">
      <alignment horizontal="left" vertical="center" wrapText="1"/>
      <protection locked="0"/>
    </xf>
    <xf numFmtId="164"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4" fontId="24" fillId="0" borderId="23" xfId="0" applyNumberFormat="1" applyFont="1" applyBorder="1" applyAlignment="1">
      <alignment horizontal="center" vertical="center" wrapText="1"/>
    </xf>
    <xf numFmtId="164" fontId="24" fillId="0" borderId="29" xfId="0" applyNumberFormat="1" applyFont="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4"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8" fontId="24" fillId="11" borderId="28" xfId="0" applyNumberFormat="1" applyFont="1" applyFill="1" applyBorder="1" applyAlignment="1" applyProtection="1">
      <alignment horizontal="center" vertical="center" wrapText="1"/>
      <protection locked="0"/>
    </xf>
    <xf numFmtId="168" fontId="24" fillId="11" borderId="24" xfId="0" applyNumberFormat="1" applyFont="1" applyFill="1" applyBorder="1" applyAlignment="1" applyProtection="1">
      <alignment horizontal="center" vertical="center" wrapText="1"/>
      <protection locked="0"/>
    </xf>
    <xf numFmtId="168"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69"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8"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4"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4"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69" fontId="24" fillId="11" borderId="30" xfId="0" applyNumberFormat="1" applyFont="1" applyFill="1" applyBorder="1" applyAlignment="1" applyProtection="1">
      <alignment horizontal="center" vertical="center"/>
      <protection locked="0"/>
    </xf>
    <xf numFmtId="164" fontId="19" fillId="0" borderId="66" xfId="0" applyNumberFormat="1" applyFont="1" applyBorder="1" applyAlignment="1" applyProtection="1">
      <alignment vertical="center" wrapText="1"/>
      <protection locked="0"/>
    </xf>
    <xf numFmtId="164"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4" fontId="19" fillId="7" borderId="28" xfId="0" applyNumberFormat="1" applyFont="1" applyFill="1" applyBorder="1" applyAlignment="1" applyProtection="1">
      <alignment horizontal="left" vertical="center" wrapText="1"/>
      <protection locked="0"/>
    </xf>
    <xf numFmtId="164"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4" fontId="24" fillId="0" borderId="28" xfId="0" applyNumberFormat="1" applyFont="1" applyBorder="1" applyAlignment="1" applyProtection="1">
      <alignment vertical="center" wrapText="1"/>
      <protection locked="0"/>
    </xf>
    <xf numFmtId="0" fontId="11" fillId="0" borderId="0" xfId="0" applyFont="1"/>
    <xf numFmtId="166" fontId="24" fillId="7" borderId="24" xfId="0" applyNumberFormat="1" applyFont="1" applyFill="1" applyBorder="1" applyAlignment="1" applyProtection="1">
      <alignment horizontal="center" vertical="center" wrapText="1"/>
      <protection locked="0"/>
    </xf>
    <xf numFmtId="166"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6" fontId="0" fillId="0" borderId="0" xfId="0" applyNumberFormat="1"/>
    <xf numFmtId="9" fontId="0" fillId="0" borderId="0" xfId="1" applyFont="1"/>
    <xf numFmtId="164" fontId="19" fillId="7" borderId="60" xfId="0" applyNumberFormat="1" applyFont="1" applyFill="1" applyBorder="1" applyAlignment="1" applyProtection="1">
      <alignment horizontal="center" vertical="center" wrapText="1"/>
      <protection locked="0"/>
    </xf>
    <xf numFmtId="164" fontId="19" fillId="7" borderId="40" xfId="0" applyNumberFormat="1" applyFont="1" applyFill="1" applyBorder="1" applyAlignment="1" applyProtection="1">
      <alignment horizontal="left" vertical="center" wrapText="1"/>
      <protection locked="0"/>
    </xf>
    <xf numFmtId="164"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4"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4"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4"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4"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4" fontId="19" fillId="5" borderId="24" xfId="0" applyNumberFormat="1" applyFont="1" applyFill="1" applyBorder="1" applyAlignment="1" applyProtection="1">
      <alignment horizontal="center" vertical="center" wrapText="1"/>
      <protection locked="0"/>
    </xf>
    <xf numFmtId="164"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4" fontId="19" fillId="12" borderId="57" xfId="0" applyNumberFormat="1" applyFont="1" applyFill="1" applyBorder="1" applyAlignment="1" applyProtection="1">
      <alignment horizontal="left" vertical="center" wrapText="1"/>
      <protection locked="0"/>
    </xf>
    <xf numFmtId="164" fontId="19" fillId="7" borderId="57" xfId="0" applyNumberFormat="1" applyFont="1" applyFill="1" applyBorder="1" applyAlignment="1" applyProtection="1">
      <alignment horizontal="left" vertical="center" wrapText="1"/>
      <protection locked="0"/>
    </xf>
    <xf numFmtId="164"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4" fontId="19" fillId="7" borderId="43" xfId="0" applyNumberFormat="1" applyFont="1" applyFill="1" applyBorder="1" applyAlignment="1" applyProtection="1">
      <alignment horizontal="center" vertical="center" wrapText="1"/>
      <protection locked="0"/>
    </xf>
    <xf numFmtId="164" fontId="24" fillId="0" borderId="26" xfId="0" applyNumberFormat="1" applyFont="1" applyBorder="1" applyAlignment="1" applyProtection="1">
      <alignment vertical="center" wrapText="1"/>
      <protection locked="0"/>
    </xf>
    <xf numFmtId="166"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4"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4" fontId="19" fillId="0" borderId="28" xfId="0" applyNumberFormat="1" applyFont="1" applyBorder="1" applyAlignment="1" applyProtection="1">
      <alignment vertical="center" wrapText="1"/>
      <protection locked="0"/>
    </xf>
    <xf numFmtId="166" fontId="24" fillId="9" borderId="28" xfId="14" applyNumberFormat="1" applyFont="1" applyFill="1" applyBorder="1" applyAlignment="1">
      <alignment horizontal="center" vertical="center" wrapText="1"/>
    </xf>
    <xf numFmtId="166"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4"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4"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4"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4" fontId="24" fillId="0" borderId="43" xfId="0" applyNumberFormat="1" applyFont="1" applyBorder="1" applyAlignment="1" applyProtection="1">
      <alignment horizontal="left" vertical="center" wrapText="1"/>
      <protection locked="0"/>
    </xf>
    <xf numFmtId="164"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6" fontId="24" fillId="12" borderId="24" xfId="0" applyNumberFormat="1" applyFont="1" applyFill="1" applyBorder="1" applyAlignment="1" applyProtection="1">
      <alignment horizontal="center" vertical="center" wrapText="1"/>
      <protection locked="0"/>
    </xf>
    <xf numFmtId="164" fontId="24" fillId="0" borderId="42" xfId="0" applyNumberFormat="1" applyFont="1" applyBorder="1" applyAlignment="1" applyProtection="1">
      <alignment horizontal="left" vertical="center" wrapText="1"/>
      <protection locked="0"/>
    </xf>
    <xf numFmtId="164" fontId="24" fillId="12" borderId="42" xfId="0" applyNumberFormat="1" applyFont="1" applyFill="1" applyBorder="1" applyAlignment="1" applyProtection="1">
      <alignment horizontal="left" vertical="center" wrapText="1"/>
      <protection locked="0"/>
    </xf>
    <xf numFmtId="166"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6" fontId="24" fillId="7" borderId="28" xfId="0" applyNumberFormat="1" applyFont="1" applyFill="1" applyBorder="1" applyAlignment="1" applyProtection="1">
      <alignment horizontal="center" vertical="center" wrapText="1"/>
      <protection locked="0"/>
    </xf>
    <xf numFmtId="166"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164" fontId="19" fillId="11" borderId="24" xfId="0" applyNumberFormat="1" applyFont="1" applyFill="1" applyBorder="1" applyAlignment="1" applyProtection="1">
      <alignment horizontal="left" vertical="center" wrapText="1"/>
      <protection locked="0"/>
    </xf>
    <xf numFmtId="164"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4"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4" fontId="19" fillId="5" borderId="23" xfId="0" applyNumberFormat="1" applyFont="1" applyFill="1" applyBorder="1" applyAlignment="1" applyProtection="1">
      <alignment horizontal="center" vertical="center" wrapText="1"/>
      <protection locked="0"/>
    </xf>
    <xf numFmtId="164" fontId="19" fillId="5" borderId="28" xfId="0" applyNumberFormat="1" applyFont="1" applyFill="1" applyBorder="1" applyAlignment="1" applyProtection="1">
      <alignment horizontal="left" vertical="center" wrapText="1"/>
      <protection locked="0"/>
    </xf>
    <xf numFmtId="164"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4" fontId="19" fillId="5" borderId="40" xfId="0" applyNumberFormat="1" applyFont="1" applyFill="1" applyBorder="1" applyAlignment="1" applyProtection="1">
      <alignment horizontal="center" vertical="center" wrapText="1"/>
      <protection locked="0"/>
    </xf>
    <xf numFmtId="164"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164" fontId="24" fillId="14" borderId="26" xfId="0" applyNumberFormat="1" applyFont="1" applyFill="1" applyBorder="1" applyAlignment="1" applyProtection="1">
      <alignment horizontal="left" vertical="center" wrapText="1"/>
      <protection locked="0"/>
    </xf>
    <xf numFmtId="164" fontId="24" fillId="14" borderId="24" xfId="0" applyNumberFormat="1" applyFont="1" applyFill="1" applyBorder="1" applyAlignment="1" applyProtection="1">
      <alignment vertical="center" wrapText="1"/>
      <protection locked="0"/>
    </xf>
    <xf numFmtId="1" fontId="24" fillId="14" borderId="24" xfId="0" applyNumberFormat="1" applyFont="1" applyFill="1" applyBorder="1" applyAlignment="1" applyProtection="1">
      <alignment horizontal="center" vertical="center" wrapText="1"/>
      <protection locked="0"/>
    </xf>
    <xf numFmtId="166" fontId="24" fillId="14" borderId="24" xfId="0" applyNumberFormat="1" applyFont="1" applyFill="1" applyBorder="1" applyAlignment="1" applyProtection="1">
      <alignment horizontal="center" vertical="center" wrapText="1"/>
      <protection locked="0"/>
    </xf>
    <xf numFmtId="166" fontId="24" fillId="14" borderId="30" xfId="0" applyNumberFormat="1" applyFont="1" applyFill="1" applyBorder="1" applyAlignment="1" applyProtection="1">
      <alignment horizontal="center" vertical="center" wrapText="1"/>
      <protection locked="0"/>
    </xf>
    <xf numFmtId="2" fontId="24" fillId="14" borderId="24" xfId="14" applyNumberFormat="1" applyFont="1" applyFill="1" applyBorder="1" applyAlignment="1">
      <alignment horizontal="center" vertical="center" wrapText="1"/>
    </xf>
    <xf numFmtId="9" fontId="24" fillId="14" borderId="24" xfId="14" applyNumberFormat="1" applyFont="1" applyFill="1" applyBorder="1" applyAlignment="1">
      <alignment horizontal="center" vertical="center" wrapText="1"/>
    </xf>
    <xf numFmtId="2" fontId="24" fillId="14" borderId="24" xfId="0" applyNumberFormat="1" applyFont="1" applyFill="1" applyBorder="1" applyAlignment="1" applyProtection="1">
      <alignment horizontal="center" vertical="center" wrapText="1"/>
      <protection locked="0"/>
    </xf>
    <xf numFmtId="10" fontId="24" fillId="14" borderId="24" xfId="0" applyNumberFormat="1" applyFont="1" applyFill="1" applyBorder="1" applyAlignment="1">
      <alignment horizontal="center" vertical="center" wrapText="1"/>
    </xf>
    <xf numFmtId="10" fontId="24" fillId="14" borderId="66" xfId="0" applyNumberFormat="1" applyFont="1" applyFill="1" applyBorder="1" applyAlignment="1" applyProtection="1">
      <alignment horizontal="center" vertical="center" wrapText="1"/>
      <protection locked="0"/>
    </xf>
    <xf numFmtId="10" fontId="24" fillId="14" borderId="51" xfId="0" applyNumberFormat="1" applyFont="1" applyFill="1" applyBorder="1" applyAlignment="1" applyProtection="1">
      <alignment horizontal="center" vertical="center" wrapText="1"/>
      <protection locked="0"/>
    </xf>
    <xf numFmtId="0" fontId="24" fillId="14" borderId="26" xfId="0" applyFont="1" applyFill="1" applyBorder="1" applyAlignment="1" applyProtection="1">
      <alignment horizontal="center" vertical="center" wrapText="1"/>
      <protection locked="0"/>
    </xf>
    <xf numFmtId="0" fontId="24" fillId="14" borderId="24" xfId="0" applyFont="1" applyFill="1" applyBorder="1" applyAlignment="1" applyProtection="1">
      <alignment horizontal="center" vertical="center" wrapText="1"/>
      <protection locked="0"/>
    </xf>
    <xf numFmtId="164" fontId="19" fillId="14" borderId="28" xfId="0" applyNumberFormat="1" applyFont="1" applyFill="1" applyBorder="1" applyAlignment="1" applyProtection="1">
      <alignment horizontal="center" vertical="center" wrapText="1"/>
      <protection locked="0"/>
    </xf>
    <xf numFmtId="164" fontId="19" fillId="14" borderId="40" xfId="0" applyNumberFormat="1" applyFont="1" applyFill="1" applyBorder="1" applyAlignment="1" applyProtection="1">
      <alignment horizontal="center" vertical="center" wrapText="1"/>
      <protection locked="0"/>
    </xf>
    <xf numFmtId="1" fontId="19" fillId="14" borderId="24" xfId="0" applyNumberFormat="1" applyFont="1" applyFill="1" applyBorder="1" applyAlignment="1" applyProtection="1">
      <alignment horizontal="center" vertical="center" wrapText="1"/>
      <protection locked="0"/>
    </xf>
    <xf numFmtId="1" fontId="19" fillId="14" borderId="30" xfId="0" applyNumberFormat="1" applyFont="1" applyFill="1" applyBorder="1" applyAlignment="1" applyProtection="1">
      <alignment horizontal="center" vertical="center" wrapText="1"/>
      <protection locked="0"/>
    </xf>
    <xf numFmtId="164" fontId="19" fillId="14" borderId="25" xfId="0" applyNumberFormat="1" applyFont="1" applyFill="1" applyBorder="1" applyAlignment="1" applyProtection="1">
      <alignment vertical="center" wrapText="1"/>
      <protection locked="0"/>
    </xf>
    <xf numFmtId="164" fontId="19" fillId="14" borderId="23" xfId="0" applyNumberFormat="1" applyFont="1" applyFill="1" applyBorder="1" applyAlignment="1" applyProtection="1">
      <alignment horizontal="center" vertical="center" wrapText="1"/>
      <protection locked="0"/>
    </xf>
    <xf numFmtId="1" fontId="19" fillId="14" borderId="23" xfId="0" applyNumberFormat="1" applyFont="1" applyFill="1" applyBorder="1" applyAlignment="1" applyProtection="1">
      <alignment horizontal="center" vertical="center" wrapText="1"/>
      <protection locked="0"/>
    </xf>
    <xf numFmtId="164" fontId="19" fillId="14" borderId="23" xfId="0" applyNumberFormat="1" applyFont="1" applyFill="1" applyBorder="1" applyAlignment="1" applyProtection="1">
      <alignment horizontal="left" vertical="center" wrapText="1"/>
      <protection locked="0"/>
    </xf>
    <xf numFmtId="0" fontId="27" fillId="14" borderId="22" xfId="0" applyFont="1" applyFill="1" applyBorder="1" applyAlignment="1">
      <alignment wrapText="1"/>
    </xf>
    <xf numFmtId="2" fontId="19" fillId="14" borderId="23" xfId="0" applyNumberFormat="1" applyFont="1" applyFill="1" applyBorder="1" applyAlignment="1" applyProtection="1">
      <alignment horizontal="center" vertical="center" wrapText="1"/>
      <protection locked="0"/>
    </xf>
    <xf numFmtId="9" fontId="19" fillId="14" borderId="23" xfId="0" applyNumberFormat="1" applyFont="1" applyFill="1" applyBorder="1" applyAlignment="1" applyProtection="1">
      <alignment horizontal="center" vertical="center" wrapText="1"/>
      <protection locked="0"/>
    </xf>
    <xf numFmtId="21" fontId="24" fillId="14" borderId="28" xfId="14" applyNumberFormat="1" applyFont="1" applyFill="1" applyBorder="1" applyAlignment="1">
      <alignment horizontal="center" vertical="center" wrapText="1"/>
    </xf>
    <xf numFmtId="21" fontId="24" fillId="14" borderId="40" xfId="14" applyNumberFormat="1" applyFont="1" applyFill="1" applyBorder="1" applyAlignment="1">
      <alignment horizontal="center" vertical="center" wrapText="1"/>
    </xf>
    <xf numFmtId="1" fontId="24" fillId="14" borderId="51" xfId="0" applyNumberFormat="1" applyFont="1" applyFill="1" applyBorder="1" applyAlignment="1" applyProtection="1">
      <alignment horizontal="center" vertical="center" wrapText="1"/>
      <protection locked="0"/>
    </xf>
    <xf numFmtId="10" fontId="24" fillId="14" borderId="28" xfId="0" applyNumberFormat="1" applyFont="1" applyFill="1" applyBorder="1" applyAlignment="1" applyProtection="1">
      <alignment horizontal="center" vertical="center" wrapText="1"/>
      <protection locked="0"/>
    </xf>
    <xf numFmtId="172" fontId="24" fillId="14" borderId="66" xfId="0" applyNumberFormat="1" applyFont="1" applyFill="1" applyBorder="1" applyAlignment="1" applyProtection="1">
      <alignment horizontal="center" vertical="center" wrapText="1"/>
      <protection locked="0"/>
    </xf>
    <xf numFmtId="0" fontId="27" fillId="14" borderId="22" xfId="0" applyFont="1" applyFill="1" applyBorder="1" applyAlignment="1">
      <alignment horizontal="left" vertical="center" wrapText="1"/>
    </xf>
    <xf numFmtId="164" fontId="19" fillId="14" borderId="29" xfId="0" applyNumberFormat="1" applyFont="1" applyFill="1" applyBorder="1" applyAlignment="1" applyProtection="1">
      <alignment vertical="center" wrapText="1"/>
      <protection locked="0"/>
    </xf>
    <xf numFmtId="10" fontId="24" fillId="15" borderId="66" xfId="0" applyNumberFormat="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0" fillId="0" borderId="0" xfId="0" applyProtection="1">
      <protection locked="0"/>
    </xf>
    <xf numFmtId="0" fontId="23" fillId="4" borderId="21" xfId="0" applyFont="1" applyFill="1" applyBorder="1" applyAlignment="1" applyProtection="1">
      <alignment horizontal="left" vertical="center"/>
      <protection locked="0"/>
    </xf>
    <xf numFmtId="0" fontId="0" fillId="0" borderId="69" xfId="0" applyBorder="1" applyProtection="1">
      <protection locked="0"/>
    </xf>
    <xf numFmtId="0" fontId="0" fillId="0" borderId="70" xfId="0" applyBorder="1" applyProtection="1">
      <protection locked="0"/>
    </xf>
    <xf numFmtId="0" fontId="39" fillId="8" borderId="15" xfId="0" applyFont="1" applyFill="1" applyBorder="1" applyAlignment="1" applyProtection="1">
      <alignment horizontal="left" vertical="top" wrapText="1"/>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0" fillId="0" borderId="0" xfId="0"/>
    <xf numFmtId="0" fontId="27" fillId="4" borderId="31" xfId="0" applyFont="1" applyFill="1" applyBorder="1" applyAlignment="1">
      <alignment horizontal="center" vertical="center" wrapText="1"/>
    </xf>
    <xf numFmtId="0" fontId="0" fillId="0" borderId="33" xfId="0" applyBorder="1"/>
    <xf numFmtId="0" fontId="27" fillId="4" borderId="29" xfId="0" applyFont="1" applyFill="1" applyBorder="1" applyAlignment="1">
      <alignment horizontal="center" vertical="center" wrapText="1"/>
    </xf>
    <xf numFmtId="0" fontId="0" fillId="0" borderId="46" xfId="0" applyBorder="1"/>
    <xf numFmtId="0" fontId="27" fillId="4" borderId="28" xfId="0" applyFont="1" applyFill="1" applyBorder="1" applyAlignment="1">
      <alignment horizontal="center" vertical="center" wrapText="1"/>
    </xf>
    <xf numFmtId="0" fontId="0" fillId="0" borderId="45" xfId="0" applyBorder="1"/>
    <xf numFmtId="0" fontId="14" fillId="8" borderId="0" xfId="2" applyFont="1" applyFill="1" applyBorder="1" applyAlignment="1">
      <alignment horizontal="left" vertical="center" wrapText="1"/>
    </xf>
    <xf numFmtId="0" fontId="0" fillId="8" borderId="0" xfId="0" applyFill="1"/>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0" fillId="0" borderId="34" xfId="0" applyBorder="1"/>
    <xf numFmtId="0" fontId="27" fillId="4" borderId="40" xfId="0" applyFont="1" applyFill="1" applyBorder="1" applyAlignment="1">
      <alignment horizontal="center" vertical="center" wrapText="1"/>
    </xf>
    <xf numFmtId="0" fontId="0" fillId="0" borderId="36" xfId="0" applyBorder="1"/>
    <xf numFmtId="0" fontId="0" fillId="0" borderId="35" xfId="0" applyBorder="1"/>
    <xf numFmtId="0" fontId="27" fillId="4" borderId="48" xfId="0" applyFont="1" applyFill="1" applyBorder="1" applyAlignment="1">
      <alignment horizontal="center" vertical="center"/>
    </xf>
    <xf numFmtId="0" fontId="27" fillId="4" borderId="27" xfId="0" applyFont="1" applyFill="1" applyBorder="1" applyAlignment="1">
      <alignment horizontal="center" vertical="center" wrapText="1"/>
    </xf>
    <xf numFmtId="0" fontId="0" fillId="0" borderId="56" xfId="0" applyBorder="1"/>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9" xfId="0" applyFont="1" applyFill="1" applyBorder="1" applyAlignment="1">
      <alignment horizontal="left" vertical="center" wrapText="1"/>
    </xf>
    <xf numFmtId="0" fontId="0" fillId="0" borderId="65" xfId="0" applyBorder="1"/>
    <xf numFmtId="0" fontId="0" fillId="0" borderId="57" xfId="0" applyBorder="1"/>
    <xf numFmtId="0" fontId="0" fillId="0" borderId="59" xfId="0" applyBorder="1"/>
    <xf numFmtId="0" fontId="0" fillId="0" borderId="58" xfId="0" applyBorder="1"/>
    <xf numFmtId="0" fontId="0" fillId="0" borderId="64" xfId="0" applyBorder="1"/>
    <xf numFmtId="0" fontId="0" fillId="0" borderId="52" xfId="0" applyBorder="1"/>
    <xf numFmtId="0" fontId="0" fillId="0" borderId="54" xfId="0" applyBorder="1"/>
    <xf numFmtId="0" fontId="0" fillId="0" borderId="63" xfId="0" applyBorder="1"/>
    <xf numFmtId="0" fontId="14" fillId="8" borderId="0" xfId="2" applyFont="1" applyFill="1" applyBorder="1" applyAlignment="1">
      <alignment horizontal="left" vertical="center"/>
    </xf>
    <xf numFmtId="0" fontId="0" fillId="0" borderId="53" xfId="0" applyBorder="1"/>
    <xf numFmtId="0" fontId="0" fillId="0" borderId="55" xfId="0" applyBorder="1"/>
    <xf numFmtId="0" fontId="21" fillId="8" borderId="0" xfId="0" applyFont="1" applyFill="1" applyAlignment="1">
      <alignment horizontal="center"/>
    </xf>
    <xf numFmtId="1" fontId="0" fillId="8" borderId="0" xfId="0" applyNumberFormat="1" applyFill="1"/>
    <xf numFmtId="0" fontId="28" fillId="8" borderId="0" xfId="0" applyFont="1" applyFill="1" applyAlignment="1">
      <alignment horizontal="center" vertical="center" wrapText="1"/>
    </xf>
    <xf numFmtId="0" fontId="28" fillId="8" borderId="0" xfId="0" applyFont="1" applyFill="1" applyAlignment="1">
      <alignment horizontal="left" vertical="center" wrapText="1"/>
    </xf>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B5" sqref="B5:G16"/>
    </sheetView>
  </sheetViews>
  <sheetFormatPr defaultColWidth="9" defaultRowHeight="14" x14ac:dyDescent="0.3"/>
  <cols>
    <col min="1" max="1" width="2.75" style="306" customWidth="1"/>
    <col min="2" max="2" width="63" style="306" customWidth="1"/>
    <col min="3" max="3" width="9" style="306"/>
    <col min="4" max="4" width="17.5" style="306" customWidth="1"/>
    <col min="5" max="5" width="3.33203125" style="306" customWidth="1"/>
    <col min="6" max="6" width="9" style="306"/>
    <col min="7" max="7" width="29.58203125" style="306" customWidth="1"/>
    <col min="8" max="16384" width="9" style="306"/>
  </cols>
  <sheetData>
    <row r="2" spans="2:9" ht="20.25" customHeight="1" x14ac:dyDescent="0.3">
      <c r="B2" s="424" t="s">
        <v>0</v>
      </c>
      <c r="C2" s="425"/>
      <c r="D2" s="425"/>
      <c r="E2" s="425"/>
      <c r="F2" s="425"/>
      <c r="G2" s="425"/>
    </row>
    <row r="4" spans="2:9" ht="20.25" customHeight="1" x14ac:dyDescent="0.3">
      <c r="B4" s="426" t="s">
        <v>1</v>
      </c>
      <c r="C4" s="427"/>
      <c r="D4" s="427"/>
      <c r="E4" s="427"/>
      <c r="F4" s="427"/>
      <c r="G4" s="428"/>
      <c r="I4"/>
    </row>
    <row r="5" spans="2:9" ht="13.5" customHeight="1" x14ac:dyDescent="0.3">
      <c r="B5" s="429" t="s">
        <v>2</v>
      </c>
      <c r="C5" s="430"/>
      <c r="D5" s="430"/>
      <c r="E5" s="430"/>
      <c r="F5" s="430"/>
      <c r="G5" s="431"/>
      <c r="I5"/>
    </row>
    <row r="6" spans="2:9" x14ac:dyDescent="0.3">
      <c r="B6" s="432"/>
      <c r="C6" s="433"/>
      <c r="D6" s="433"/>
      <c r="E6" s="433"/>
      <c r="F6" s="433"/>
      <c r="G6" s="434"/>
      <c r="I6"/>
    </row>
    <row r="7" spans="2:9" x14ac:dyDescent="0.3">
      <c r="B7" s="432"/>
      <c r="C7" s="433"/>
      <c r="D7" s="433"/>
      <c r="E7" s="433"/>
      <c r="F7" s="433"/>
      <c r="G7" s="434"/>
      <c r="I7"/>
    </row>
    <row r="8" spans="2:9" x14ac:dyDescent="0.3">
      <c r="B8" s="432"/>
      <c r="C8" s="433"/>
      <c r="D8" s="433"/>
      <c r="E8" s="433"/>
      <c r="F8" s="433"/>
      <c r="G8" s="434"/>
    </row>
    <row r="9" spans="2:9" x14ac:dyDescent="0.3">
      <c r="B9" s="432"/>
      <c r="C9" s="433"/>
      <c r="D9" s="433"/>
      <c r="E9" s="433"/>
      <c r="F9" s="433"/>
      <c r="G9" s="434"/>
    </row>
    <row r="10" spans="2:9" ht="20.25" customHeight="1" x14ac:dyDescent="0.3">
      <c r="B10" s="432"/>
      <c r="C10" s="433"/>
      <c r="D10" s="433"/>
      <c r="E10" s="433"/>
      <c r="F10" s="433"/>
      <c r="G10" s="434"/>
    </row>
    <row r="11" spans="2:9" x14ac:dyDescent="0.3">
      <c r="B11" s="432"/>
      <c r="C11" s="433"/>
      <c r="D11" s="433"/>
      <c r="E11" s="433"/>
      <c r="F11" s="433"/>
      <c r="G11" s="434"/>
    </row>
    <row r="12" spans="2:9" x14ac:dyDescent="0.3">
      <c r="B12" s="432"/>
      <c r="C12" s="433"/>
      <c r="D12" s="433"/>
      <c r="E12" s="433"/>
      <c r="F12" s="433"/>
      <c r="G12" s="434"/>
    </row>
    <row r="13" spans="2:9" x14ac:dyDescent="0.3">
      <c r="B13" s="432"/>
      <c r="C13" s="433"/>
      <c r="D13" s="433"/>
      <c r="E13" s="433"/>
      <c r="F13" s="433"/>
      <c r="G13" s="434"/>
    </row>
    <row r="14" spans="2:9" x14ac:dyDescent="0.3">
      <c r="B14" s="432"/>
      <c r="C14" s="433"/>
      <c r="D14" s="433"/>
      <c r="E14" s="433"/>
      <c r="F14" s="433"/>
      <c r="G14" s="434"/>
    </row>
    <row r="15" spans="2:9" x14ac:dyDescent="0.3">
      <c r="B15" s="432"/>
      <c r="C15" s="433"/>
      <c r="D15" s="433"/>
      <c r="E15" s="433"/>
      <c r="F15" s="433"/>
      <c r="G15" s="434"/>
    </row>
    <row r="16" spans="2:9" x14ac:dyDescent="0.3">
      <c r="B16" s="435"/>
      <c r="C16" s="436"/>
      <c r="D16" s="436"/>
      <c r="E16" s="436"/>
      <c r="F16" s="436"/>
      <c r="G16" s="437"/>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x14ac:dyDescent="0.3"/>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AK5" sqref="AK5"/>
    </sheetView>
  </sheetViews>
  <sheetFormatPr defaultColWidth="23.5" defaultRowHeight="14" x14ac:dyDescent="0.3"/>
  <cols>
    <col min="1" max="1" width="10.83203125" style="32" customWidth="1"/>
    <col min="2" max="2" width="51.08203125" style="32" customWidth="1"/>
    <col min="3" max="4" width="20.83203125" style="32" customWidth="1"/>
    <col min="5" max="5" width="19.5" style="32" customWidth="1"/>
    <col min="6" max="6" width="7.08203125" style="32" customWidth="1"/>
    <col min="7" max="30" width="13.83203125" style="32" customWidth="1"/>
    <col min="31" max="31" width="2.58203125" style="32" customWidth="1"/>
    <col min="32" max="32" width="12.5" style="32" customWidth="1"/>
    <col min="33" max="33" width="2.58203125" style="32" customWidth="1"/>
    <col min="34" max="34" width="13" style="32" customWidth="1"/>
    <col min="35" max="36" width="5.25" style="32" customWidth="1"/>
    <col min="37" max="37" width="41.75" style="32" customWidth="1"/>
    <col min="38" max="38" width="15.75" style="32" customWidth="1"/>
    <col min="39" max="39" width="20.33203125" style="32" customWidth="1"/>
    <col min="40" max="40" width="17.83203125" style="32" customWidth="1"/>
    <col min="41" max="41" width="6.83203125" style="32" customWidth="1"/>
    <col min="42" max="65" width="20.83203125" style="32" customWidth="1"/>
    <col min="66" max="16384" width="23.5" style="32"/>
  </cols>
  <sheetData>
    <row r="1" spans="1:65" ht="31.5" customHeight="1" x14ac:dyDescent="0.3">
      <c r="A1" s="44"/>
      <c r="B1" s="206" t="s">
        <v>531</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4">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6" t="s">
        <v>96</v>
      </c>
      <c r="AL2" s="447"/>
      <c r="AM2" s="447"/>
      <c r="AN2" s="447"/>
      <c r="AO2" s="447"/>
      <c r="AP2" s="44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3">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3">
      <c r="A4" s="44"/>
      <c r="B4" s="448" t="s">
        <v>20</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3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x14ac:dyDescent="0.35">
      <c r="A6" s="44"/>
      <c r="B6" s="442" t="s">
        <v>97</v>
      </c>
      <c r="C6" s="449" t="s">
        <v>98</v>
      </c>
      <c r="D6" s="449" t="s">
        <v>99</v>
      </c>
      <c r="E6" s="444" t="s">
        <v>100</v>
      </c>
      <c r="F6" s="444" t="s">
        <v>101</v>
      </c>
      <c r="G6" s="451" t="s">
        <v>102</v>
      </c>
      <c r="H6" s="452"/>
      <c r="I6" s="452"/>
      <c r="J6" s="452"/>
      <c r="K6" s="452"/>
      <c r="L6" s="452"/>
      <c r="M6" s="452"/>
      <c r="N6" s="452"/>
      <c r="O6" s="452"/>
      <c r="P6" s="452"/>
      <c r="Q6" s="452"/>
      <c r="R6" s="452"/>
      <c r="S6" s="452"/>
      <c r="T6" s="452"/>
      <c r="U6" s="452"/>
      <c r="V6" s="452"/>
      <c r="W6" s="452"/>
      <c r="X6" s="452"/>
      <c r="Y6" s="452"/>
      <c r="Z6" s="452"/>
      <c r="AA6" s="452"/>
      <c r="AB6" s="452"/>
      <c r="AC6" s="452"/>
      <c r="AD6" s="453"/>
      <c r="AE6" s="85"/>
      <c r="AF6" s="440" t="s">
        <v>103</v>
      </c>
      <c r="AG6" s="85"/>
      <c r="AH6" s="440" t="s">
        <v>104</v>
      </c>
      <c r="AI6" s="85"/>
      <c r="AJ6" s="85"/>
      <c r="AK6" s="442" t="s">
        <v>97</v>
      </c>
      <c r="AL6" s="449" t="s">
        <v>98</v>
      </c>
      <c r="AM6" s="444" t="s">
        <v>99</v>
      </c>
      <c r="AN6" s="454" t="s">
        <v>100</v>
      </c>
      <c r="AO6" s="449" t="s">
        <v>101</v>
      </c>
      <c r="AP6" s="451" t="s">
        <v>102</v>
      </c>
      <c r="AQ6" s="452"/>
      <c r="AR6" s="452"/>
      <c r="AS6" s="452"/>
      <c r="AT6" s="452"/>
      <c r="AU6" s="452"/>
      <c r="AV6" s="452"/>
      <c r="AW6" s="452"/>
      <c r="AX6" s="452"/>
      <c r="AY6" s="452"/>
      <c r="AZ6" s="452"/>
      <c r="BA6" s="452"/>
      <c r="BB6" s="452"/>
      <c r="BC6" s="452"/>
      <c r="BD6" s="452"/>
      <c r="BE6" s="452"/>
      <c r="BF6" s="452"/>
      <c r="BG6" s="452"/>
      <c r="BH6" s="452"/>
      <c r="BI6" s="452"/>
      <c r="BJ6" s="452"/>
      <c r="BK6" s="452"/>
      <c r="BL6" s="452"/>
      <c r="BM6" s="453"/>
    </row>
    <row r="7" spans="1:65" ht="21.75" customHeight="1" thickBot="1" x14ac:dyDescent="0.35">
      <c r="A7" s="44"/>
      <c r="B7" s="443"/>
      <c r="C7" s="450"/>
      <c r="D7" s="450"/>
      <c r="E7" s="445"/>
      <c r="F7" s="445"/>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41"/>
      <c r="AG7" s="85"/>
      <c r="AH7" s="441"/>
      <c r="AI7" s="85"/>
      <c r="AJ7" s="85"/>
      <c r="AK7" s="443"/>
      <c r="AL7" s="450"/>
      <c r="AM7" s="445"/>
      <c r="AN7" s="450"/>
      <c r="AO7" s="450"/>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x14ac:dyDescent="0.35">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35">
      <c r="A9" s="44"/>
      <c r="B9" s="307" t="s">
        <v>532</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532</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35">
      <c r="A10" s="44"/>
      <c r="B10" s="19" t="s">
        <v>533</v>
      </c>
      <c r="C10" s="21" t="s">
        <v>534</v>
      </c>
      <c r="D10" s="63" t="str">
        <f>C10&amp;"_"&amp;(_xlfn.XLOOKUP(Validation!$B$5,Lists!$C$5:$C$27,Lists!$D$5:$D$27))</f>
        <v>PR24_SWSI_AFW</v>
      </c>
      <c r="E10" s="308" t="s">
        <v>149</v>
      </c>
      <c r="F10" s="20">
        <v>0</v>
      </c>
      <c r="G10" s="309">
        <f>ADD23D!F13</f>
        <v>2.9647049364849654E-5</v>
      </c>
      <c r="H10" s="309">
        <f>ADD23D!G13</f>
        <v>3.6179450072358899E-5</v>
      </c>
      <c r="I10" s="309">
        <f>ADD23D!H13</f>
        <v>3.5370684776457267E-5</v>
      </c>
      <c r="J10" s="309">
        <f>ADD23D!I13</f>
        <v>3.5875358753587531E-5</v>
      </c>
      <c r="K10" s="309">
        <f>ADD23D!J13</f>
        <v>3.7453183520599246E-5</v>
      </c>
      <c r="L10" s="309">
        <f>ADD23D!K13</f>
        <v>2.6832628476227095E-5</v>
      </c>
      <c r="M10" s="309">
        <f>ADD23D!L13</f>
        <v>1.1174212546668769E-5</v>
      </c>
      <c r="N10" s="309">
        <f>ADD23D!M13</f>
        <v>2.5664251207729467E-5</v>
      </c>
      <c r="O10" s="309">
        <f>ADD23D!N13</f>
        <v>2.8538812785388127E-5</v>
      </c>
      <c r="P10" s="309">
        <f>ADD23D!O13</f>
        <v>2.8882861161342173E-5</v>
      </c>
      <c r="Q10" s="309">
        <f>ADD23D!P13</f>
        <v>2.1872265966754158E-5</v>
      </c>
      <c r="R10" s="309">
        <f>ADD23D!Q13</f>
        <v>3.0104101926662523E-5</v>
      </c>
      <c r="S10" s="309">
        <f>ADD23D!R13</f>
        <v>3.8580246913580246E-5</v>
      </c>
      <c r="T10" s="309">
        <f>ADD23D!S13</f>
        <v>3.2552083333333333E-5</v>
      </c>
      <c r="U10" s="309">
        <f>ADD23D!T13</f>
        <v>2.7777777777777776E-5</v>
      </c>
      <c r="V10" s="309">
        <f>ADD23D!U13</f>
        <v>2.7777777777777776E-5</v>
      </c>
      <c r="W10" s="309">
        <f>ADD23D!V13</f>
        <v>2.7777777777777776E-5</v>
      </c>
      <c r="X10" s="309">
        <f>ADD23D!W13</f>
        <v>2.7777777777777776E-5</v>
      </c>
      <c r="Y10" s="309">
        <f>ADD23D!X13</f>
        <v>2.7777777777777776E-5</v>
      </c>
      <c r="Z10" s="309">
        <f>ADD23D!Y13</f>
        <v>2.7777777777777776E-5</v>
      </c>
      <c r="AA10" s="309">
        <f>ADD23D!Z13</f>
        <v>2.7777777777777776E-5</v>
      </c>
      <c r="AB10" s="309">
        <f>ADD23D!AA13</f>
        <v>2.7777777777777776E-5</v>
      </c>
      <c r="AC10" s="309">
        <f>ADD23D!AB13</f>
        <v>2.7777777777777776E-5</v>
      </c>
      <c r="AD10" s="310">
        <f>ADD23D!AC13</f>
        <v>2.7777777777777776E-5</v>
      </c>
      <c r="AE10" s="44"/>
      <c r="AF10" s="47" t="s">
        <v>535</v>
      </c>
      <c r="AG10" s="355"/>
      <c r="AH10" s="47"/>
      <c r="AI10" s="44"/>
      <c r="AJ10" s="44"/>
      <c r="AK10" s="19" t="str">
        <f>B$10</f>
        <v>Severe water supply interruptions </v>
      </c>
      <c r="AL10" s="21" t="str">
        <f t="shared" ref="AL10:AO10" si="0">C$10</f>
        <v>PR24_SWSI</v>
      </c>
      <c r="AM10" s="311" t="str">
        <f t="shared" si="0"/>
        <v>PR24_SWSI_AFW</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x14ac:dyDescent="0.35">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G14" sqref="G14"/>
    </sheetView>
  </sheetViews>
  <sheetFormatPr defaultColWidth="23.5" defaultRowHeight="14" x14ac:dyDescent="0.3"/>
  <cols>
    <col min="1" max="1" width="11.83203125" style="32" customWidth="1"/>
    <col min="2" max="2" width="46.75" style="32" customWidth="1"/>
    <col min="3" max="3" width="20" style="32" customWidth="1"/>
    <col min="4" max="4" width="22.08203125" style="32" customWidth="1"/>
    <col min="5" max="5" width="21.33203125" style="32" customWidth="1"/>
    <col min="6" max="6" width="6.58203125" style="32" customWidth="1"/>
    <col min="7" max="30" width="13.33203125" style="32" customWidth="1"/>
    <col min="31" max="31" width="2.58203125" style="32" customWidth="1"/>
    <col min="32" max="32" width="10.08203125" style="32" customWidth="1"/>
    <col min="33" max="33" width="2.58203125" style="32" customWidth="1"/>
    <col min="34" max="35" width="10" style="32" customWidth="1"/>
    <col min="36" max="36" width="3.58203125" style="32" customWidth="1"/>
    <col min="37" max="37" width="40.25" style="32" customWidth="1"/>
    <col min="38" max="40" width="18.08203125" style="32" customWidth="1"/>
    <col min="41" max="41" width="5.58203125" style="32" customWidth="1"/>
    <col min="42" max="55" width="14.33203125" style="32" bestFit="1" customWidth="1"/>
    <col min="56" max="56" width="15.58203125" style="32" customWidth="1"/>
    <col min="57" max="65" width="14.33203125" style="32" bestFit="1" customWidth="1"/>
    <col min="66" max="16384" width="23.5" style="32"/>
  </cols>
  <sheetData>
    <row r="2" spans="1:66" ht="20.25" customHeight="1" x14ac:dyDescent="0.3">
      <c r="A2" s="205"/>
      <c r="B2" s="206" t="s">
        <v>536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46" t="s">
        <v>96</v>
      </c>
      <c r="AL2" s="44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4">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3">
      <c r="A4" s="161"/>
      <c r="B4" s="448" t="s">
        <v>537</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245"/>
      <c r="AJ4" s="161"/>
      <c r="AK4" s="448" t="str">
        <f>B4</f>
        <v>Outcome performance from base expenditure - Severe water supply interruptions common PC</v>
      </c>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row>
    <row r="5" spans="1:66" ht="20.25" customHeight="1" thickBot="1" x14ac:dyDescent="0.3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x14ac:dyDescent="0.35">
      <c r="A6" s="161"/>
      <c r="B6" s="442" t="s">
        <v>97</v>
      </c>
      <c r="C6" s="449" t="s">
        <v>98</v>
      </c>
      <c r="D6" s="449" t="s">
        <v>99</v>
      </c>
      <c r="E6" s="444" t="s">
        <v>100</v>
      </c>
      <c r="F6" s="444" t="s">
        <v>101</v>
      </c>
      <c r="G6" s="451" t="s">
        <v>102</v>
      </c>
      <c r="H6" s="452"/>
      <c r="I6" s="452"/>
      <c r="J6" s="452"/>
      <c r="K6" s="452"/>
      <c r="L6" s="452"/>
      <c r="M6" s="452"/>
      <c r="N6" s="452"/>
      <c r="O6" s="452"/>
      <c r="P6" s="452"/>
      <c r="Q6" s="452"/>
      <c r="R6" s="452"/>
      <c r="S6" s="452"/>
      <c r="T6" s="452"/>
      <c r="U6" s="452"/>
      <c r="V6" s="452"/>
      <c r="W6" s="452"/>
      <c r="X6" s="452"/>
      <c r="Y6" s="452"/>
      <c r="Z6" s="452"/>
      <c r="AA6" s="452"/>
      <c r="AB6" s="452"/>
      <c r="AC6" s="452"/>
      <c r="AD6" s="453"/>
      <c r="AE6" s="88"/>
      <c r="AF6" s="455" t="s">
        <v>103</v>
      </c>
      <c r="AG6" s="88"/>
      <c r="AH6" s="455" t="s">
        <v>104</v>
      </c>
      <c r="AI6" s="89"/>
      <c r="AJ6" s="58"/>
      <c r="AK6" s="442" t="s">
        <v>97</v>
      </c>
      <c r="AL6" s="444" t="s">
        <v>98</v>
      </c>
      <c r="AM6" s="449" t="s">
        <v>99</v>
      </c>
      <c r="AN6" s="449" t="s">
        <v>100</v>
      </c>
      <c r="AO6" s="449" t="s">
        <v>101</v>
      </c>
      <c r="AP6" s="451" t="s">
        <v>102</v>
      </c>
      <c r="AQ6" s="452"/>
      <c r="AR6" s="452"/>
      <c r="AS6" s="452"/>
      <c r="AT6" s="452"/>
      <c r="AU6" s="452"/>
      <c r="AV6" s="452"/>
      <c r="AW6" s="452"/>
      <c r="AX6" s="452"/>
      <c r="AY6" s="452"/>
      <c r="AZ6" s="452"/>
      <c r="BA6" s="452"/>
      <c r="BB6" s="452"/>
      <c r="BC6" s="452"/>
      <c r="BD6" s="452"/>
      <c r="BE6" s="452"/>
      <c r="BF6" s="452"/>
      <c r="BG6" s="452"/>
      <c r="BH6" s="452"/>
      <c r="BI6" s="452"/>
      <c r="BJ6" s="452"/>
      <c r="BK6" s="452"/>
      <c r="BL6" s="452"/>
      <c r="BM6" s="453"/>
      <c r="BN6" s="56"/>
    </row>
    <row r="7" spans="1:66" ht="22.5" customHeight="1" thickBot="1" x14ac:dyDescent="0.35">
      <c r="A7" s="161"/>
      <c r="B7" s="443"/>
      <c r="C7" s="450"/>
      <c r="D7" s="450"/>
      <c r="E7" s="445"/>
      <c r="F7" s="445"/>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56"/>
      <c r="AG7" s="88"/>
      <c r="AH7" s="456"/>
      <c r="AI7" s="89"/>
      <c r="AJ7" s="58"/>
      <c r="AK7" s="443"/>
      <c r="AL7" s="445"/>
      <c r="AM7" s="450"/>
      <c r="AN7" s="450"/>
      <c r="AO7" s="450"/>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x14ac:dyDescent="0.3">
      <c r="A8" s="161"/>
    </row>
    <row r="9" spans="1:66" ht="20.25" customHeight="1" thickBot="1" x14ac:dyDescent="0.35">
      <c r="A9" s="161"/>
    </row>
    <row r="10" spans="1:66" ht="50.25" customHeight="1" thickBot="1" x14ac:dyDescent="0.4">
      <c r="A10" s="315"/>
      <c r="B10" s="23" t="s">
        <v>532</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532</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x14ac:dyDescent="0.3">
      <c r="A11" s="315"/>
      <c r="B11" s="19" t="str">
        <f>ADD23A!B$10</f>
        <v>Severe water supply interruptions </v>
      </c>
      <c r="C11" s="63" t="str">
        <f>ADD23A!C$10</f>
        <v>PR24_SWSI</v>
      </c>
      <c r="D11" s="62" t="str">
        <f>ADD23A!D$10</f>
        <v>PR24_SWSI_AFW</v>
      </c>
      <c r="E11" s="64" t="str">
        <f>ADD23A!E$10</f>
        <v>Time</v>
      </c>
      <c r="F11" s="94">
        <f>ADD23A!F$10</f>
        <v>0</v>
      </c>
      <c r="G11" s="416">
        <v>3.4722222222222222E-5</v>
      </c>
      <c r="H11" s="416">
        <v>3.4722222222222222E-5</v>
      </c>
      <c r="I11" s="416">
        <v>3.4722222222222222E-5</v>
      </c>
      <c r="J11" s="416">
        <v>3.4722222222222222E-5</v>
      </c>
      <c r="K11" s="416">
        <v>3.4722222222222222E-5</v>
      </c>
      <c r="L11" s="416">
        <v>2.3148148148148147E-5</v>
      </c>
      <c r="M11" s="416">
        <v>1.1574074074074073E-5</v>
      </c>
      <c r="N11" s="416">
        <v>2.3148148148148147E-5</v>
      </c>
      <c r="O11" s="416">
        <v>2.3148148148148147E-5</v>
      </c>
      <c r="P11" s="416">
        <v>2.3148148148148147E-5</v>
      </c>
      <c r="Q11" s="416">
        <v>2.3148148148148147E-5</v>
      </c>
      <c r="R11" s="416">
        <v>3.4722222222222222E-5</v>
      </c>
      <c r="S11" s="416">
        <v>3.4722222222222222E-5</v>
      </c>
      <c r="T11" s="416">
        <v>3.4722222222222222E-5</v>
      </c>
      <c r="U11" s="416">
        <v>2.3148148148148147E-5</v>
      </c>
      <c r="V11" s="416">
        <v>2.3148148148148147E-5</v>
      </c>
      <c r="W11" s="416">
        <v>2.3148148148148147E-5</v>
      </c>
      <c r="X11" s="416">
        <v>2.3148148148148147E-5</v>
      </c>
      <c r="Y11" s="416">
        <v>2.3148148148148147E-5</v>
      </c>
      <c r="Z11" s="416">
        <v>2.3148148148148147E-5</v>
      </c>
      <c r="AA11" s="416">
        <v>2.3148148148148147E-5</v>
      </c>
      <c r="AB11" s="416">
        <v>2.3148148148148147E-5</v>
      </c>
      <c r="AC11" s="416">
        <v>2.3148148148148147E-5</v>
      </c>
      <c r="AD11" s="417">
        <v>2.3148148148148147E-5</v>
      </c>
      <c r="AE11" s="210"/>
      <c r="AF11" s="47" t="s">
        <v>538</v>
      </c>
      <c r="AG11" s="240"/>
      <c r="AH11" s="47"/>
      <c r="AI11" s="208"/>
      <c r="AJ11" s="34"/>
      <c r="AK11" s="323" t="str">
        <f>ADD23A!B$10</f>
        <v>Severe water supply interruptions </v>
      </c>
      <c r="AL11" s="324" t="str">
        <f>ADD23A!C$10</f>
        <v>PR24_SWSI</v>
      </c>
      <c r="AM11" s="62" t="str">
        <f>ADD23A!D$10</f>
        <v>PR24_SWSI_AFW</v>
      </c>
      <c r="AN11" s="62" t="str">
        <f>ADD23A!E$10</f>
        <v>Time</v>
      </c>
      <c r="AO11" s="94">
        <f>ADD23A!F$10</f>
        <v>0</v>
      </c>
      <c r="AP11" s="321" t="s">
        <v>539</v>
      </c>
      <c r="AQ11" s="321" t="s">
        <v>539</v>
      </c>
      <c r="AR11" s="321" t="s">
        <v>539</v>
      </c>
      <c r="AS11" s="321" t="s">
        <v>539</v>
      </c>
      <c r="AT11" s="321" t="s">
        <v>539</v>
      </c>
      <c r="AU11" s="321" t="s">
        <v>539</v>
      </c>
      <c r="AV11" s="321" t="s">
        <v>539</v>
      </c>
      <c r="AW11" s="321" t="s">
        <v>539</v>
      </c>
      <c r="AX11" s="321" t="s">
        <v>539</v>
      </c>
      <c r="AY11" s="321" t="s">
        <v>539</v>
      </c>
      <c r="AZ11" s="321" t="s">
        <v>539</v>
      </c>
      <c r="BA11" s="321" t="s">
        <v>539</v>
      </c>
      <c r="BB11" s="321" t="s">
        <v>539</v>
      </c>
      <c r="BC11" s="321" t="s">
        <v>539</v>
      </c>
      <c r="BD11" s="321" t="s">
        <v>539</v>
      </c>
      <c r="BE11" s="321" t="s">
        <v>539</v>
      </c>
      <c r="BF11" s="321" t="s">
        <v>539</v>
      </c>
      <c r="BG11" s="321" t="s">
        <v>539</v>
      </c>
      <c r="BH11" s="321" t="s">
        <v>539</v>
      </c>
      <c r="BI11" s="321" t="s">
        <v>539</v>
      </c>
      <c r="BJ11" s="321" t="s">
        <v>539</v>
      </c>
      <c r="BK11" s="321" t="s">
        <v>539</v>
      </c>
      <c r="BL11" s="321" t="s">
        <v>539</v>
      </c>
      <c r="BM11" s="322" t="s">
        <v>539</v>
      </c>
    </row>
    <row r="12" spans="1:66" ht="20.25" customHeight="1" x14ac:dyDescent="0.3">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x14ac:dyDescent="0.3">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AM6:AM7"/>
    <mergeCell ref="AN6:AN7"/>
    <mergeCell ref="AO6:AO7"/>
    <mergeCell ref="AK2:AL2"/>
    <mergeCell ref="B4:AH4"/>
    <mergeCell ref="AK4:BM4"/>
    <mergeCell ref="B6:B7"/>
    <mergeCell ref="C6:C7"/>
    <mergeCell ref="D6:D7"/>
    <mergeCell ref="E6:E7"/>
    <mergeCell ref="F6:F7"/>
    <mergeCell ref="G6:AD6"/>
    <mergeCell ref="AF6:AF7"/>
    <mergeCell ref="AP6:BM6"/>
    <mergeCell ref="AH6:AH7"/>
    <mergeCell ref="AK6:AK7"/>
    <mergeCell ref="AL6:AL7"/>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topLeftCell="U1" zoomScale="60" zoomScaleNormal="60" workbookViewId="0">
      <selection activeCell="W35" sqref="W35"/>
    </sheetView>
  </sheetViews>
  <sheetFormatPr defaultColWidth="8.58203125" defaultRowHeight="14" x14ac:dyDescent="0.3"/>
  <cols>
    <col min="1" max="1" width="9.5" style="32" customWidth="1"/>
    <col min="2" max="2" width="53.58203125" style="32" customWidth="1"/>
    <col min="3" max="3" width="18.75" style="32" customWidth="1"/>
    <col min="4" max="4" width="22.75" style="32" customWidth="1"/>
    <col min="5" max="5" width="18.33203125" style="32" customWidth="1"/>
    <col min="6" max="6" width="8.25" style="32" customWidth="1"/>
    <col min="7" max="8" width="12.08203125" style="32" customWidth="1"/>
    <col min="9" max="9" width="11.08203125" style="32" customWidth="1"/>
    <col min="10" max="20" width="12.08203125" style="32" customWidth="1"/>
    <col min="21" max="21" width="53.58203125" style="32" customWidth="1"/>
    <col min="22" max="22" width="18.75" style="32" customWidth="1"/>
    <col min="23" max="23" width="22.75" style="32" customWidth="1"/>
    <col min="24" max="25" width="12.08203125" style="32" customWidth="1"/>
    <col min="26" max="26" width="11.08203125" style="32" customWidth="1"/>
    <col min="27" max="36" width="12.08203125" style="32" customWidth="1"/>
    <col min="37" max="37" width="3.58203125" style="32" customWidth="1"/>
    <col min="38" max="38" width="11.75" style="32" customWidth="1"/>
    <col min="39" max="39" width="2.08203125" style="32" customWidth="1"/>
    <col min="40" max="40" width="10.75" style="32" customWidth="1"/>
    <col min="41" max="42" width="6.33203125" style="32" customWidth="1"/>
    <col min="43" max="43" width="46.5" style="32" customWidth="1"/>
    <col min="44" max="44" width="22.25" style="32" customWidth="1"/>
    <col min="45" max="45" width="23" style="32" customWidth="1"/>
    <col min="46" max="46" width="17.83203125" style="32" customWidth="1"/>
    <col min="47" max="47" width="6.83203125" style="32" customWidth="1"/>
    <col min="48" max="60" width="26.5" style="32" customWidth="1"/>
    <col min="61" max="61" width="24.25" style="32" customWidth="1"/>
    <col min="62" max="16384" width="8.58203125" style="32"/>
  </cols>
  <sheetData>
    <row r="2" spans="1:61" ht="20.25" customHeight="1" x14ac:dyDescent="0.3">
      <c r="A2" s="205"/>
      <c r="B2" s="206" t="s">
        <v>540</v>
      </c>
      <c r="C2" s="232"/>
      <c r="D2" s="232"/>
      <c r="E2" s="233"/>
      <c r="F2" s="233"/>
      <c r="G2" s="233"/>
      <c r="H2" s="233"/>
      <c r="I2" s="205"/>
      <c r="U2" s="206" t="s">
        <v>540</v>
      </c>
      <c r="V2" s="232"/>
      <c r="W2" s="232"/>
      <c r="X2" s="233"/>
      <c r="Y2" s="233"/>
      <c r="Z2" s="205"/>
      <c r="AL2" s="205"/>
      <c r="AM2" s="205"/>
      <c r="AN2" s="205"/>
      <c r="AQ2" s="446" t="s">
        <v>96</v>
      </c>
      <c r="AR2" s="447"/>
      <c r="AS2" s="447"/>
      <c r="AT2" s="447"/>
      <c r="AU2" s="447"/>
      <c r="AV2" s="447"/>
      <c r="AW2" s="205"/>
    </row>
    <row r="3" spans="1:61" ht="20.25" customHeight="1" x14ac:dyDescent="0.4">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3">
      <c r="A4" s="161"/>
      <c r="B4" s="448" t="s">
        <v>23</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P4" s="161"/>
      <c r="AQ4" s="448" t="str">
        <f>B4</f>
        <v>Outcome performance from enhancement expenditure - Severe water supply interruptions common PC</v>
      </c>
      <c r="AR4" s="447"/>
      <c r="AS4" s="447"/>
      <c r="AT4" s="447"/>
      <c r="AU4" s="447"/>
      <c r="AV4" s="447"/>
      <c r="AW4" s="447"/>
      <c r="AX4" s="447"/>
      <c r="AY4" s="447"/>
      <c r="AZ4" s="447"/>
      <c r="BA4" s="447"/>
      <c r="BB4" s="447"/>
      <c r="BC4" s="447"/>
      <c r="BD4" s="447"/>
      <c r="BE4" s="447"/>
      <c r="BF4" s="447"/>
      <c r="BG4" s="447"/>
      <c r="BH4" s="447"/>
      <c r="BI4" s="447"/>
    </row>
    <row r="5" spans="1:61" ht="20.25" customHeight="1" thickBot="1" x14ac:dyDescent="0.3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4">
      <c r="A6" s="34"/>
      <c r="B6" s="442" t="s">
        <v>97</v>
      </c>
      <c r="C6" s="449" t="s">
        <v>98</v>
      </c>
      <c r="D6" s="449" t="s">
        <v>99</v>
      </c>
      <c r="E6" s="444" t="s">
        <v>100</v>
      </c>
      <c r="F6" s="444" t="s">
        <v>101</v>
      </c>
      <c r="G6" s="457" t="s">
        <v>185</v>
      </c>
      <c r="H6" s="458"/>
      <c r="I6" s="458"/>
      <c r="J6" s="458"/>
      <c r="K6" s="458"/>
      <c r="L6" s="458"/>
      <c r="M6" s="458"/>
      <c r="N6" s="458"/>
      <c r="O6" s="458"/>
      <c r="P6" s="458"/>
      <c r="Q6" s="458"/>
      <c r="R6" s="458"/>
      <c r="S6" s="459"/>
      <c r="T6" s="88"/>
      <c r="U6" s="442" t="s">
        <v>97</v>
      </c>
      <c r="V6" s="449" t="s">
        <v>98</v>
      </c>
      <c r="W6" s="449" t="s">
        <v>99</v>
      </c>
      <c r="X6" s="457" t="s">
        <v>186</v>
      </c>
      <c r="Y6" s="458"/>
      <c r="Z6" s="458"/>
      <c r="AA6" s="458"/>
      <c r="AB6" s="458"/>
      <c r="AC6" s="458"/>
      <c r="AD6" s="458"/>
      <c r="AE6" s="458"/>
      <c r="AF6" s="458"/>
      <c r="AG6" s="458"/>
      <c r="AH6" s="458"/>
      <c r="AI6" s="458"/>
      <c r="AJ6" s="459"/>
      <c r="AK6" s="58"/>
      <c r="AL6" s="440" t="s">
        <v>103</v>
      </c>
      <c r="AM6" s="88"/>
      <c r="AN6" s="440" t="s">
        <v>104</v>
      </c>
      <c r="AO6" s="56"/>
      <c r="AP6" s="58"/>
      <c r="AQ6" s="442" t="str">
        <f>B6</f>
        <v>Line description</v>
      </c>
      <c r="AR6" s="449" t="s">
        <v>98</v>
      </c>
      <c r="AS6" s="449" t="s">
        <v>99</v>
      </c>
      <c r="AT6" s="444" t="s">
        <v>100</v>
      </c>
      <c r="AU6" s="449" t="s">
        <v>101</v>
      </c>
      <c r="AV6" s="451" t="s">
        <v>102</v>
      </c>
      <c r="AW6" s="452"/>
      <c r="AX6" s="452"/>
      <c r="AY6" s="452"/>
      <c r="AZ6" s="452"/>
      <c r="BA6" s="452"/>
      <c r="BB6" s="452"/>
      <c r="BC6" s="452"/>
      <c r="BD6" s="452"/>
      <c r="BE6" s="452"/>
      <c r="BF6" s="452"/>
      <c r="BG6" s="452"/>
      <c r="BH6" s="453"/>
      <c r="BI6" s="57"/>
    </row>
    <row r="7" spans="1:61" s="33" customFormat="1" ht="20.25" customHeight="1" thickBot="1" x14ac:dyDescent="0.4">
      <c r="A7" s="34"/>
      <c r="B7" s="443"/>
      <c r="C7" s="450"/>
      <c r="D7" s="450"/>
      <c r="E7" s="445"/>
      <c r="F7" s="445"/>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43"/>
      <c r="V7" s="450"/>
      <c r="W7" s="450"/>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41"/>
      <c r="AM7" s="88"/>
      <c r="AN7" s="441"/>
      <c r="AO7" s="56"/>
      <c r="AP7" s="58"/>
      <c r="AQ7" s="443"/>
      <c r="AR7" s="450"/>
      <c r="AS7" s="450"/>
      <c r="AT7" s="445"/>
      <c r="AU7" s="450"/>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35">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4">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4">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4">
      <c r="A11" s="34"/>
      <c r="B11" s="19" t="str">
        <f>ADD23A!B$10</f>
        <v>Severe water supply interruptions </v>
      </c>
      <c r="C11" s="64" t="str">
        <f>ADD23A!C$10</f>
        <v>PR24_SWSI</v>
      </c>
      <c r="D11" s="64" t="str">
        <f>ADD23A!D$10</f>
        <v>PR24_SWSI_AFW</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str">
        <f>ADD23A!D$10</f>
        <v>PR24_SWSI_AFW</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541</v>
      </c>
      <c r="AM11" s="240"/>
      <c r="AN11" s="47"/>
      <c r="AO11" s="208"/>
      <c r="AP11" s="34"/>
      <c r="AQ11" s="19" t="str">
        <f>ADD23A!B$10</f>
        <v>Severe water supply interruptions </v>
      </c>
      <c r="AR11" s="64" t="str">
        <f>ADD23A!C$10</f>
        <v>PR24_SWSI</v>
      </c>
      <c r="AS11" s="64" t="str">
        <f>ADD23A!D$10</f>
        <v>PR24_SWSI_AFW</v>
      </c>
      <c r="AT11" s="193" t="str">
        <f>ADD23A!E$10</f>
        <v>Time</v>
      </c>
      <c r="AU11" s="10">
        <f>ADD23A!F$10</f>
        <v>0</v>
      </c>
      <c r="AV11" s="122" t="s">
        <v>542</v>
      </c>
      <c r="AW11" s="122" t="s">
        <v>542</v>
      </c>
      <c r="AX11" s="122" t="s">
        <v>542</v>
      </c>
      <c r="AY11" s="122" t="s">
        <v>542</v>
      </c>
      <c r="AZ11" s="122" t="s">
        <v>542</v>
      </c>
      <c r="BA11" s="122" t="s">
        <v>542</v>
      </c>
      <c r="BB11" s="122" t="s">
        <v>542</v>
      </c>
      <c r="BC11" s="122" t="s">
        <v>542</v>
      </c>
      <c r="BD11" s="122" t="s">
        <v>542</v>
      </c>
      <c r="BE11" s="122" t="s">
        <v>542</v>
      </c>
      <c r="BF11" s="122" t="s">
        <v>542</v>
      </c>
      <c r="BG11" s="122" t="s">
        <v>542</v>
      </c>
      <c r="BH11" s="122" t="s">
        <v>542</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topLeftCell="B1" zoomScale="70" zoomScaleNormal="70" workbookViewId="0">
      <selection activeCell="F9" sqref="F9:AC9"/>
    </sheetView>
  </sheetViews>
  <sheetFormatPr defaultColWidth="9" defaultRowHeight="14" x14ac:dyDescent="0.3"/>
  <cols>
    <col min="1" max="1" width="8.75" style="32" customWidth="1"/>
    <col min="2" max="2" width="54.08203125" style="32" customWidth="1"/>
    <col min="3" max="3" width="13.5" style="32" customWidth="1"/>
    <col min="4" max="4" width="7.58203125" style="32" customWidth="1"/>
    <col min="5" max="5" width="11.83203125" style="32" customWidth="1"/>
    <col min="6" max="6" width="13.33203125" style="32" customWidth="1"/>
    <col min="7" max="7" width="14.5" style="32" customWidth="1"/>
    <col min="8" max="29" width="13.33203125" style="32" customWidth="1"/>
    <col min="30" max="30" width="5.58203125" style="32" customWidth="1"/>
    <col min="31" max="31" width="10.08203125" style="32" customWidth="1"/>
    <col min="32" max="32" width="3" style="32" customWidth="1"/>
    <col min="33" max="34" width="10.25" style="32" customWidth="1"/>
    <col min="35" max="35" width="6.58203125" style="32" customWidth="1"/>
    <col min="36" max="36" width="46.75" style="32" customWidth="1"/>
    <col min="37" max="37" width="13.33203125" style="32" customWidth="1"/>
    <col min="38" max="38" width="7.25" style="32" customWidth="1"/>
    <col min="39" max="39" width="25.5" style="32" customWidth="1"/>
    <col min="40" max="63" width="26.83203125" style="32" customWidth="1"/>
    <col min="64" max="64" width="9" style="32"/>
    <col min="65" max="16384" width="9" style="330"/>
  </cols>
  <sheetData>
    <row r="1" spans="1:65" ht="20.25" customHeight="1" x14ac:dyDescent="0.35">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x14ac:dyDescent="0.3">
      <c r="A2" s="44"/>
      <c r="B2" s="206" t="s">
        <v>543</v>
      </c>
      <c r="C2" s="474"/>
      <c r="D2" s="447"/>
      <c r="E2" s="447"/>
      <c r="F2" s="447"/>
      <c r="G2" s="447"/>
      <c r="H2" s="447"/>
      <c r="I2" s="447"/>
      <c r="J2" s="447"/>
      <c r="K2" s="447"/>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x14ac:dyDescent="0.4">
      <c r="A3" s="44"/>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x14ac:dyDescent="0.3">
      <c r="A4" s="44"/>
      <c r="B4" s="448" t="s">
        <v>25</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161"/>
      <c r="AI4" s="332"/>
      <c r="AJ4" s="448" t="str">
        <f>B4</f>
        <v>Underlying calculations for severe water supply interruptions common PC</v>
      </c>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M4" s="32"/>
    </row>
    <row r="5" spans="1:65" ht="20.25" customHeight="1" thickBot="1" x14ac:dyDescent="0.35">
      <c r="A5" s="44"/>
      <c r="B5" s="475"/>
      <c r="C5" s="447"/>
      <c r="D5" s="447"/>
      <c r="E5" s="447"/>
      <c r="F5" s="447"/>
      <c r="G5" s="447"/>
      <c r="H5" s="447"/>
      <c r="I5" s="447"/>
      <c r="J5" s="447"/>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x14ac:dyDescent="0.4">
      <c r="A6" s="44"/>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x14ac:dyDescent="0.4">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x14ac:dyDescent="0.35">
      <c r="A8" s="44"/>
      <c r="B8" s="23" t="s">
        <v>544</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x14ac:dyDescent="0.35">
      <c r="A9" s="44"/>
      <c r="B9" s="41" t="s">
        <v>545</v>
      </c>
      <c r="C9" s="338" t="s">
        <v>485</v>
      </c>
      <c r="D9" s="99">
        <v>0</v>
      </c>
      <c r="E9" s="339"/>
      <c r="F9" s="418">
        <v>59</v>
      </c>
      <c r="G9" s="418">
        <v>36</v>
      </c>
      <c r="H9" s="418">
        <v>30</v>
      </c>
      <c r="I9" s="418">
        <v>98</v>
      </c>
      <c r="J9" s="418">
        <v>120</v>
      </c>
      <c r="K9" s="418">
        <v>67</v>
      </c>
      <c r="L9" s="418">
        <v>136</v>
      </c>
      <c r="M9" s="418">
        <v>17</v>
      </c>
      <c r="N9" s="418">
        <v>24</v>
      </c>
      <c r="O9" s="418">
        <v>23</v>
      </c>
      <c r="P9" s="418">
        <v>16</v>
      </c>
      <c r="Q9" s="418">
        <v>279</v>
      </c>
      <c r="R9" s="418">
        <v>5</v>
      </c>
      <c r="S9" s="418">
        <v>15</v>
      </c>
      <c r="T9" s="418">
        <v>20</v>
      </c>
      <c r="U9" s="418">
        <v>20</v>
      </c>
      <c r="V9" s="418">
        <v>20</v>
      </c>
      <c r="W9" s="418">
        <v>20</v>
      </c>
      <c r="X9" s="418">
        <v>20</v>
      </c>
      <c r="Y9" s="418">
        <v>20</v>
      </c>
      <c r="Z9" s="418">
        <v>20</v>
      </c>
      <c r="AA9" s="418">
        <v>20</v>
      </c>
      <c r="AB9" s="418">
        <v>20</v>
      </c>
      <c r="AC9" s="418">
        <v>20</v>
      </c>
      <c r="AD9" s="335"/>
      <c r="AE9" s="5" t="s">
        <v>546</v>
      </c>
      <c r="AF9" s="32"/>
      <c r="AG9" s="5"/>
      <c r="AH9" s="161"/>
      <c r="AI9" s="335"/>
      <c r="AJ9" s="41" t="str">
        <f t="shared" ref="AJ9:AJ13" si="0">B9</f>
        <v>Impact of supply interruptions of &gt;=12 hours - all incidents</v>
      </c>
      <c r="AK9" s="59" t="str">
        <f t="shared" ref="AK9:AK13" si="1">C9</f>
        <v>Minutes</v>
      </c>
      <c r="AL9" s="99">
        <f t="shared" ref="AL9:AL13" si="2">D9</f>
        <v>0</v>
      </c>
      <c r="AM9" s="339" t="s">
        <v>547</v>
      </c>
      <c r="AN9" s="364" t="s">
        <v>547</v>
      </c>
      <c r="AO9" s="364" t="s">
        <v>547</v>
      </c>
      <c r="AP9" s="364" t="s">
        <v>547</v>
      </c>
      <c r="AQ9" s="364" t="s">
        <v>547</v>
      </c>
      <c r="AR9" s="364" t="s">
        <v>547</v>
      </c>
      <c r="AS9" s="364" t="s">
        <v>547</v>
      </c>
      <c r="AT9" s="364" t="s">
        <v>547</v>
      </c>
      <c r="AU9" s="364" t="s">
        <v>547</v>
      </c>
      <c r="AV9" s="364" t="s">
        <v>547</v>
      </c>
      <c r="AW9" s="364" t="s">
        <v>547</v>
      </c>
      <c r="AX9" s="364" t="s">
        <v>547</v>
      </c>
      <c r="AY9" s="364" t="s">
        <v>547</v>
      </c>
      <c r="AZ9" s="364" t="s">
        <v>547</v>
      </c>
      <c r="BA9" s="364" t="s">
        <v>547</v>
      </c>
      <c r="BB9" s="364" t="s">
        <v>547</v>
      </c>
      <c r="BC9" s="364" t="s">
        <v>547</v>
      </c>
      <c r="BD9" s="364" t="s">
        <v>547</v>
      </c>
      <c r="BE9" s="364" t="s">
        <v>547</v>
      </c>
      <c r="BF9" s="364" t="s">
        <v>547</v>
      </c>
      <c r="BG9" s="364" t="s">
        <v>547</v>
      </c>
      <c r="BH9" s="364" t="s">
        <v>547</v>
      </c>
      <c r="BI9" s="364" t="s">
        <v>547</v>
      </c>
      <c r="BJ9" s="364" t="s">
        <v>547</v>
      </c>
      <c r="BK9" s="364" t="s">
        <v>547</v>
      </c>
      <c r="BL9" s="32"/>
      <c r="BM9" s="32"/>
    </row>
    <row r="10" spans="1:65" s="33" customFormat="1" ht="57.75" customHeight="1" x14ac:dyDescent="0.35">
      <c r="A10" s="44"/>
      <c r="B10" s="41" t="s">
        <v>491</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548</v>
      </c>
      <c r="AF10" s="32"/>
      <c r="AG10" s="5"/>
      <c r="AH10" s="161"/>
      <c r="AI10" s="335"/>
      <c r="AJ10" s="41" t="str">
        <f t="shared" si="0"/>
        <v>Normalisation constant</v>
      </c>
      <c r="AK10" s="59" t="str">
        <f t="shared" si="1"/>
        <v>Number</v>
      </c>
      <c r="AL10" s="99">
        <f t="shared" si="2"/>
        <v>0</v>
      </c>
      <c r="AM10" s="340" t="s">
        <v>549</v>
      </c>
      <c r="AN10" s="341" t="s">
        <v>549</v>
      </c>
      <c r="AO10" s="342" t="s">
        <v>549</v>
      </c>
      <c r="AP10" s="342" t="s">
        <v>549</v>
      </c>
      <c r="AQ10" s="342" t="s">
        <v>549</v>
      </c>
      <c r="AR10" s="342" t="s">
        <v>549</v>
      </c>
      <c r="AS10" s="342" t="s">
        <v>549</v>
      </c>
      <c r="AT10" s="342" t="s">
        <v>549</v>
      </c>
      <c r="AU10" s="342" t="s">
        <v>549</v>
      </c>
      <c r="AV10" s="342" t="s">
        <v>549</v>
      </c>
      <c r="AW10" s="342" t="s">
        <v>549</v>
      </c>
      <c r="AX10" s="342" t="s">
        <v>549</v>
      </c>
      <c r="AY10" s="342" t="s">
        <v>549</v>
      </c>
      <c r="AZ10" s="342" t="s">
        <v>549</v>
      </c>
      <c r="BA10" s="342" t="s">
        <v>549</v>
      </c>
      <c r="BB10" s="342" t="s">
        <v>549</v>
      </c>
      <c r="BC10" s="342" t="s">
        <v>549</v>
      </c>
      <c r="BD10" s="342" t="s">
        <v>549</v>
      </c>
      <c r="BE10" s="342" t="s">
        <v>549</v>
      </c>
      <c r="BF10" s="342" t="s">
        <v>549</v>
      </c>
      <c r="BG10" s="342" t="s">
        <v>549</v>
      </c>
      <c r="BH10" s="342" t="s">
        <v>549</v>
      </c>
      <c r="BI10" s="342" t="s">
        <v>549</v>
      </c>
      <c r="BJ10" s="342" t="s">
        <v>549</v>
      </c>
      <c r="BK10" s="342" t="s">
        <v>549</v>
      </c>
      <c r="BL10" s="32"/>
      <c r="BM10" s="32"/>
    </row>
    <row r="11" spans="1:65" s="33" customFormat="1" ht="57.75" customHeight="1" x14ac:dyDescent="0.35">
      <c r="A11" s="44"/>
      <c r="B11" s="41" t="s">
        <v>550</v>
      </c>
      <c r="C11" s="338" t="s">
        <v>485</v>
      </c>
      <c r="D11" s="99">
        <v>0</v>
      </c>
      <c r="E11" s="339"/>
      <c r="F11" s="367">
        <f>F9/$E$10</f>
        <v>4.0972222222222222E-2</v>
      </c>
      <c r="G11" s="367">
        <f t="shared" ref="G11:AC11" si="3">G9/$E$10</f>
        <v>2.5000000000000001E-2</v>
      </c>
      <c r="H11" s="367">
        <f t="shared" si="3"/>
        <v>2.0833333333333332E-2</v>
      </c>
      <c r="I11" s="367">
        <f t="shared" si="3"/>
        <v>6.805555555555555E-2</v>
      </c>
      <c r="J11" s="367">
        <f t="shared" si="3"/>
        <v>8.3333333333333329E-2</v>
      </c>
      <c r="K11" s="367">
        <f t="shared" si="3"/>
        <v>4.6527777777777779E-2</v>
      </c>
      <c r="L11" s="367">
        <f t="shared" si="3"/>
        <v>9.4444444444444442E-2</v>
      </c>
      <c r="M11" s="367">
        <f t="shared" si="3"/>
        <v>1.1805555555555555E-2</v>
      </c>
      <c r="N11" s="367">
        <f t="shared" si="3"/>
        <v>1.6666666666666666E-2</v>
      </c>
      <c r="O11" s="367">
        <f t="shared" si="3"/>
        <v>1.5972222222222221E-2</v>
      </c>
      <c r="P11" s="367">
        <f t="shared" si="3"/>
        <v>1.1111111111111112E-2</v>
      </c>
      <c r="Q11" s="367">
        <f t="shared" si="3"/>
        <v>0.19375000000000001</v>
      </c>
      <c r="R11" s="367">
        <f t="shared" si="3"/>
        <v>3.472222222222222E-3</v>
      </c>
      <c r="S11" s="367">
        <f t="shared" si="3"/>
        <v>1.0416666666666666E-2</v>
      </c>
      <c r="T11" s="367">
        <f t="shared" si="3"/>
        <v>1.3888888888888888E-2</v>
      </c>
      <c r="U11" s="367">
        <f t="shared" si="3"/>
        <v>1.3888888888888888E-2</v>
      </c>
      <c r="V11" s="367">
        <f t="shared" si="3"/>
        <v>1.3888888888888888E-2</v>
      </c>
      <c r="W11" s="367">
        <f t="shared" si="3"/>
        <v>1.3888888888888888E-2</v>
      </c>
      <c r="X11" s="367">
        <f t="shared" si="3"/>
        <v>1.3888888888888888E-2</v>
      </c>
      <c r="Y11" s="367">
        <f t="shared" si="3"/>
        <v>1.3888888888888888E-2</v>
      </c>
      <c r="Z11" s="367">
        <f t="shared" si="3"/>
        <v>1.3888888888888888E-2</v>
      </c>
      <c r="AA11" s="367">
        <f t="shared" si="3"/>
        <v>1.3888888888888888E-2</v>
      </c>
      <c r="AB11" s="367">
        <f t="shared" si="3"/>
        <v>1.3888888888888888E-2</v>
      </c>
      <c r="AC11" s="367">
        <f t="shared" si="3"/>
        <v>1.3888888888888888E-2</v>
      </c>
      <c r="AD11" s="335"/>
      <c r="AE11" s="5" t="s">
        <v>551</v>
      </c>
      <c r="AF11" s="32"/>
      <c r="AG11" s="5"/>
      <c r="AH11" s="161"/>
      <c r="AI11" s="335"/>
      <c r="AJ11" s="41" t="str">
        <f t="shared" si="0"/>
        <v>Impact of supply interruptions of &gt;=12 hours - all incidents - normalised</v>
      </c>
      <c r="AK11" s="59" t="str">
        <f t="shared" si="1"/>
        <v>Minutes</v>
      </c>
      <c r="AL11" s="99">
        <f t="shared" si="2"/>
        <v>0</v>
      </c>
      <c r="AM11" s="339" t="s">
        <v>552</v>
      </c>
      <c r="AN11" s="361" t="s">
        <v>552</v>
      </c>
      <c r="AO11" s="361" t="s">
        <v>552</v>
      </c>
      <c r="AP11" s="361" t="s">
        <v>552</v>
      </c>
      <c r="AQ11" s="361" t="s">
        <v>552</v>
      </c>
      <c r="AR11" s="361" t="s">
        <v>552</v>
      </c>
      <c r="AS11" s="361" t="s">
        <v>552</v>
      </c>
      <c r="AT11" s="361" t="s">
        <v>552</v>
      </c>
      <c r="AU11" s="361" t="s">
        <v>552</v>
      </c>
      <c r="AV11" s="361" t="s">
        <v>552</v>
      </c>
      <c r="AW11" s="361" t="s">
        <v>552</v>
      </c>
      <c r="AX11" s="361" t="s">
        <v>552</v>
      </c>
      <c r="AY11" s="361" t="s">
        <v>552</v>
      </c>
      <c r="AZ11" s="361" t="s">
        <v>552</v>
      </c>
      <c r="BA11" s="361" t="s">
        <v>552</v>
      </c>
      <c r="BB11" s="361" t="s">
        <v>552</v>
      </c>
      <c r="BC11" s="361" t="s">
        <v>552</v>
      </c>
      <c r="BD11" s="361" t="s">
        <v>552</v>
      </c>
      <c r="BE11" s="361" t="s">
        <v>552</v>
      </c>
      <c r="BF11" s="361" t="s">
        <v>552</v>
      </c>
      <c r="BG11" s="361" t="s">
        <v>552</v>
      </c>
      <c r="BH11" s="361" t="s">
        <v>552</v>
      </c>
      <c r="BI11" s="361" t="s">
        <v>552</v>
      </c>
      <c r="BJ11" s="361" t="s">
        <v>552</v>
      </c>
      <c r="BK11" s="361" t="s">
        <v>552</v>
      </c>
      <c r="BL11" s="32"/>
      <c r="BM11" s="32"/>
    </row>
    <row r="12" spans="1:65" s="33" customFormat="1" ht="57.75" customHeight="1" x14ac:dyDescent="0.35">
      <c r="A12" s="44"/>
      <c r="B12" s="41" t="s">
        <v>553</v>
      </c>
      <c r="C12" s="338" t="s">
        <v>142</v>
      </c>
      <c r="D12" s="99">
        <v>0</v>
      </c>
      <c r="E12" s="339"/>
      <c r="F12" s="364">
        <v>1382</v>
      </c>
      <c r="G12" s="364">
        <v>691</v>
      </c>
      <c r="H12" s="364">
        <v>589</v>
      </c>
      <c r="I12" s="364">
        <v>1897</v>
      </c>
      <c r="J12" s="364">
        <v>2225</v>
      </c>
      <c r="K12" s="364">
        <v>1734</v>
      </c>
      <c r="L12" s="364">
        <v>8452</v>
      </c>
      <c r="M12" s="364">
        <v>460</v>
      </c>
      <c r="N12" s="364">
        <v>584</v>
      </c>
      <c r="O12" s="364">
        <v>553</v>
      </c>
      <c r="P12" s="364">
        <v>508</v>
      </c>
      <c r="Q12" s="364">
        <v>6436</v>
      </c>
      <c r="R12" s="364">
        <v>90</v>
      </c>
      <c r="S12" s="364">
        <v>320</v>
      </c>
      <c r="T12" s="364">
        <v>500</v>
      </c>
      <c r="U12" s="364">
        <v>500</v>
      </c>
      <c r="V12" s="364">
        <v>500</v>
      </c>
      <c r="W12" s="364">
        <v>500</v>
      </c>
      <c r="X12" s="364">
        <v>500</v>
      </c>
      <c r="Y12" s="364">
        <v>500</v>
      </c>
      <c r="Z12" s="364">
        <v>500</v>
      </c>
      <c r="AA12" s="364">
        <v>500</v>
      </c>
      <c r="AB12" s="364">
        <v>500</v>
      </c>
      <c r="AC12" s="364">
        <v>500</v>
      </c>
      <c r="AD12" s="335"/>
      <c r="AE12" s="5" t="s">
        <v>554</v>
      </c>
      <c r="AF12" s="32"/>
      <c r="AG12" s="5"/>
      <c r="AH12" s="161"/>
      <c r="AI12" s="335"/>
      <c r="AJ12" s="41" t="str">
        <f t="shared" si="0"/>
        <v>Total number of properties whose supply was interrupted &gt;= 12 hours - all incidents</v>
      </c>
      <c r="AK12" s="59" t="str">
        <f t="shared" si="1"/>
        <v>Number</v>
      </c>
      <c r="AL12" s="99">
        <f t="shared" si="2"/>
        <v>0</v>
      </c>
      <c r="AM12" s="339" t="s">
        <v>555</v>
      </c>
      <c r="AN12" s="364" t="s">
        <v>555</v>
      </c>
      <c r="AO12" s="364" t="s">
        <v>555</v>
      </c>
      <c r="AP12" s="364" t="s">
        <v>555</v>
      </c>
      <c r="AQ12" s="364" t="s">
        <v>555</v>
      </c>
      <c r="AR12" s="364" t="s">
        <v>555</v>
      </c>
      <c r="AS12" s="364" t="s">
        <v>555</v>
      </c>
      <c r="AT12" s="364" t="s">
        <v>555</v>
      </c>
      <c r="AU12" s="364" t="s">
        <v>555</v>
      </c>
      <c r="AV12" s="364" t="s">
        <v>555</v>
      </c>
      <c r="AW12" s="364" t="s">
        <v>555</v>
      </c>
      <c r="AX12" s="364" t="s">
        <v>555</v>
      </c>
      <c r="AY12" s="364" t="s">
        <v>555</v>
      </c>
      <c r="AZ12" s="364" t="s">
        <v>555</v>
      </c>
      <c r="BA12" s="364" t="s">
        <v>555</v>
      </c>
      <c r="BB12" s="364" t="s">
        <v>555</v>
      </c>
      <c r="BC12" s="364" t="s">
        <v>555</v>
      </c>
      <c r="BD12" s="364" t="s">
        <v>555</v>
      </c>
      <c r="BE12" s="364" t="s">
        <v>555</v>
      </c>
      <c r="BF12" s="364" t="s">
        <v>555</v>
      </c>
      <c r="BG12" s="364" t="s">
        <v>555</v>
      </c>
      <c r="BH12" s="364" t="s">
        <v>555</v>
      </c>
      <c r="BI12" s="364" t="s">
        <v>555</v>
      </c>
      <c r="BJ12" s="364" t="s">
        <v>555</v>
      </c>
      <c r="BK12" s="364" t="s">
        <v>555</v>
      </c>
      <c r="BL12" s="32"/>
      <c r="BM12" s="32"/>
    </row>
    <row r="13" spans="1:65" s="33" customFormat="1" ht="57.75" customHeight="1" thickBot="1" x14ac:dyDescent="0.4">
      <c r="A13" s="44"/>
      <c r="B13" s="43" t="s">
        <v>556</v>
      </c>
      <c r="C13" s="343" t="s">
        <v>149</v>
      </c>
      <c r="D13" s="104">
        <v>0</v>
      </c>
      <c r="E13" s="344"/>
      <c r="F13" s="345">
        <f>F11/F12</f>
        <v>2.9647049364849654E-5</v>
      </c>
      <c r="G13" s="345">
        <f t="shared" ref="G13:AC13" si="4">G11/G12</f>
        <v>3.6179450072358899E-5</v>
      </c>
      <c r="H13" s="345">
        <f t="shared" si="4"/>
        <v>3.5370684776457267E-5</v>
      </c>
      <c r="I13" s="345">
        <f t="shared" si="4"/>
        <v>3.5875358753587531E-5</v>
      </c>
      <c r="J13" s="345">
        <f t="shared" si="4"/>
        <v>3.7453183520599246E-5</v>
      </c>
      <c r="K13" s="345">
        <f t="shared" si="4"/>
        <v>2.6832628476227095E-5</v>
      </c>
      <c r="L13" s="345">
        <f t="shared" si="4"/>
        <v>1.1174212546668769E-5</v>
      </c>
      <c r="M13" s="345">
        <f t="shared" si="4"/>
        <v>2.5664251207729467E-5</v>
      </c>
      <c r="N13" s="345">
        <f t="shared" si="4"/>
        <v>2.8538812785388127E-5</v>
      </c>
      <c r="O13" s="345">
        <f t="shared" si="4"/>
        <v>2.8882861161342173E-5</v>
      </c>
      <c r="P13" s="345">
        <f t="shared" si="4"/>
        <v>2.1872265966754158E-5</v>
      </c>
      <c r="Q13" s="345">
        <f t="shared" si="4"/>
        <v>3.0104101926662523E-5</v>
      </c>
      <c r="R13" s="345">
        <f t="shared" si="4"/>
        <v>3.8580246913580246E-5</v>
      </c>
      <c r="S13" s="345">
        <f t="shared" si="4"/>
        <v>3.2552083333333333E-5</v>
      </c>
      <c r="T13" s="345">
        <f t="shared" si="4"/>
        <v>2.7777777777777776E-5</v>
      </c>
      <c r="U13" s="345">
        <f t="shared" si="4"/>
        <v>2.7777777777777776E-5</v>
      </c>
      <c r="V13" s="345">
        <f t="shared" si="4"/>
        <v>2.7777777777777776E-5</v>
      </c>
      <c r="W13" s="345">
        <f t="shared" si="4"/>
        <v>2.7777777777777776E-5</v>
      </c>
      <c r="X13" s="345">
        <f t="shared" si="4"/>
        <v>2.7777777777777776E-5</v>
      </c>
      <c r="Y13" s="345">
        <f t="shared" si="4"/>
        <v>2.7777777777777776E-5</v>
      </c>
      <c r="Z13" s="345">
        <f t="shared" si="4"/>
        <v>2.7777777777777776E-5</v>
      </c>
      <c r="AA13" s="345">
        <f t="shared" si="4"/>
        <v>2.7777777777777776E-5</v>
      </c>
      <c r="AB13" s="345">
        <f t="shared" si="4"/>
        <v>2.7777777777777776E-5</v>
      </c>
      <c r="AC13" s="345">
        <f t="shared" si="4"/>
        <v>2.7777777777777776E-5</v>
      </c>
      <c r="AD13" s="335"/>
      <c r="AE13" s="4" t="s">
        <v>557</v>
      </c>
      <c r="AF13" s="32"/>
      <c r="AG13" s="4"/>
      <c r="AH13" s="161"/>
      <c r="AI13" s="335"/>
      <c r="AJ13" s="43" t="str">
        <f t="shared" si="0"/>
        <v>Average number of minutes lost per property</v>
      </c>
      <c r="AK13" s="66" t="str">
        <f t="shared" si="1"/>
        <v>Time</v>
      </c>
      <c r="AL13" s="104">
        <f t="shared" si="2"/>
        <v>0</v>
      </c>
      <c r="AM13" s="344" t="s">
        <v>558</v>
      </c>
      <c r="AN13" s="345" t="s">
        <v>558</v>
      </c>
      <c r="AO13" s="345" t="s">
        <v>558</v>
      </c>
      <c r="AP13" s="345" t="s">
        <v>558</v>
      </c>
      <c r="AQ13" s="345" t="s">
        <v>558</v>
      </c>
      <c r="AR13" s="345" t="s">
        <v>558</v>
      </c>
      <c r="AS13" s="345" t="s">
        <v>558</v>
      </c>
      <c r="AT13" s="345" t="s">
        <v>558</v>
      </c>
      <c r="AU13" s="345" t="s">
        <v>558</v>
      </c>
      <c r="AV13" s="345" t="s">
        <v>558</v>
      </c>
      <c r="AW13" s="345" t="s">
        <v>558</v>
      </c>
      <c r="AX13" s="345" t="s">
        <v>558</v>
      </c>
      <c r="AY13" s="345" t="s">
        <v>558</v>
      </c>
      <c r="AZ13" s="345" t="s">
        <v>558</v>
      </c>
      <c r="BA13" s="345" t="s">
        <v>558</v>
      </c>
      <c r="BB13" s="345" t="s">
        <v>558</v>
      </c>
      <c r="BC13" s="345" t="s">
        <v>558</v>
      </c>
      <c r="BD13" s="345" t="s">
        <v>558</v>
      </c>
      <c r="BE13" s="345" t="s">
        <v>558</v>
      </c>
      <c r="BF13" s="345" t="s">
        <v>558</v>
      </c>
      <c r="BG13" s="345" t="s">
        <v>558</v>
      </c>
      <c r="BH13" s="345" t="s">
        <v>558</v>
      </c>
      <c r="BI13" s="345" t="s">
        <v>558</v>
      </c>
      <c r="BJ13" s="345" t="s">
        <v>558</v>
      </c>
      <c r="BK13" s="345" t="s">
        <v>558</v>
      </c>
      <c r="BL13" s="32"/>
      <c r="BM13" s="32"/>
    </row>
    <row r="14" spans="1:65" s="33" customFormat="1" ht="57.75" customHeight="1" x14ac:dyDescent="0.35">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x14ac:dyDescent="0.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x14ac:dyDescent="0.3">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x14ac:dyDescent="0.3">
      <c r="BM17" s="32"/>
    </row>
    <row r="18" spans="65:65" x14ac:dyDescent="0.3">
      <c r="BM18" s="32"/>
    </row>
    <row r="19" spans="65:65" x14ac:dyDescent="0.3">
      <c r="BM19" s="32"/>
    </row>
    <row r="20" spans="65:65" x14ac:dyDescent="0.3">
      <c r="BM20" s="32"/>
    </row>
    <row r="21" spans="65:65" x14ac:dyDescent="0.3">
      <c r="BM21" s="32"/>
    </row>
    <row r="22" spans="65:65" x14ac:dyDescent="0.3">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P12" sqref="P12"/>
    </sheetView>
  </sheetViews>
  <sheetFormatPr defaultColWidth="23.5" defaultRowHeight="14" x14ac:dyDescent="0.3"/>
  <cols>
    <col min="1" max="1" width="3.58203125" style="32" customWidth="1"/>
    <col min="2" max="2" width="51.58203125" style="32" customWidth="1"/>
    <col min="3" max="3" width="16.33203125" style="32" customWidth="1"/>
    <col min="4" max="4" width="20.58203125" style="32" customWidth="1"/>
    <col min="5" max="13" width="11.83203125" style="32" customWidth="1"/>
    <col min="14" max="14" width="2.75" style="32" customWidth="1"/>
    <col min="15" max="23" width="12" style="32" customWidth="1"/>
    <col min="24" max="24" width="3.5" style="32" customWidth="1"/>
    <col min="25" max="25" width="48.58203125" style="32" customWidth="1"/>
    <col min="26" max="30" width="11.83203125" style="32" customWidth="1"/>
    <col min="31" max="31" width="2.58203125" style="32" customWidth="1"/>
    <col min="32" max="32" width="10.75" style="32" customWidth="1"/>
    <col min="33" max="33" width="1.75" style="32" customWidth="1"/>
    <col min="34" max="34" width="8.83203125" style="32" customWidth="1"/>
    <col min="35" max="36" width="6.5" style="32" customWidth="1"/>
    <col min="37" max="37" width="46.58203125" style="32" customWidth="1"/>
    <col min="38" max="38" width="16.58203125" style="32" customWidth="1"/>
    <col min="39" max="39" width="27.08203125" style="32" customWidth="1"/>
    <col min="40" max="48" width="22.83203125" style="32" customWidth="1"/>
    <col min="49" max="49" width="9.58203125" style="32" customWidth="1"/>
    <col min="50" max="58" width="22.83203125" style="32" customWidth="1"/>
    <col min="59" max="59" width="9.83203125" style="32" customWidth="1"/>
    <col min="60" max="65" width="22.83203125" style="32" customWidth="1"/>
    <col min="66" max="16384" width="23.5" style="32"/>
  </cols>
  <sheetData>
    <row r="2" spans="1:68" ht="19" x14ac:dyDescent="0.3">
      <c r="A2" s="205"/>
      <c r="B2" s="206" t="s">
        <v>559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69" t="s">
        <v>96</v>
      </c>
      <c r="AL2" s="447"/>
      <c r="AM2" s="447"/>
      <c r="AN2" s="44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9" x14ac:dyDescent="0.4">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 x14ac:dyDescent="0.3">
      <c r="A4" s="161"/>
      <c r="B4" s="448" t="s">
        <v>27</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J4" s="161"/>
      <c r="AK4" s="448" t="str">
        <f>B4</f>
        <v>Outcome performance - ODIs (financial)</v>
      </c>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row>
    <row r="5" spans="1:68" ht="16" thickBot="1" x14ac:dyDescent="0.3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72" t="s">
        <v>560</v>
      </c>
      <c r="Z5" s="447"/>
      <c r="AA5" s="447"/>
      <c r="AB5" s="447"/>
      <c r="AC5" s="447"/>
      <c r="AD5" s="44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6" thickBot="1" x14ac:dyDescent="0.4">
      <c r="A6" s="34"/>
      <c r="B6" s="460" t="s">
        <v>97</v>
      </c>
      <c r="C6" s="449" t="s">
        <v>98</v>
      </c>
      <c r="D6" s="449" t="s">
        <v>99</v>
      </c>
      <c r="E6" s="444" t="s">
        <v>207</v>
      </c>
      <c r="F6" s="452"/>
      <c r="G6" s="452"/>
      <c r="H6" s="452"/>
      <c r="I6" s="452"/>
      <c r="J6" s="452"/>
      <c r="K6" s="452"/>
      <c r="L6" s="452"/>
      <c r="M6" s="463"/>
      <c r="N6" s="253"/>
      <c r="O6" s="442" t="s">
        <v>208</v>
      </c>
      <c r="P6" s="444" t="s">
        <v>209</v>
      </c>
      <c r="Q6" s="444" t="s">
        <v>210</v>
      </c>
      <c r="R6" s="444" t="s">
        <v>211</v>
      </c>
      <c r="S6" s="451" t="s">
        <v>212</v>
      </c>
      <c r="T6" s="464"/>
      <c r="U6" s="464"/>
      <c r="V6" s="464"/>
      <c r="W6" s="465"/>
      <c r="X6" s="253"/>
      <c r="Y6" s="442" t="s">
        <v>213</v>
      </c>
      <c r="Z6" s="444" t="s">
        <v>214</v>
      </c>
      <c r="AA6" s="444" t="s">
        <v>215</v>
      </c>
      <c r="AB6" s="444" t="s">
        <v>216</v>
      </c>
      <c r="AC6" s="444" t="s">
        <v>217</v>
      </c>
      <c r="AD6" s="451" t="s">
        <v>218</v>
      </c>
      <c r="AE6" s="88"/>
      <c r="AF6" s="440" t="s">
        <v>103</v>
      </c>
      <c r="AG6" s="58"/>
      <c r="AH6" s="440" t="s">
        <v>104</v>
      </c>
      <c r="AI6" s="57"/>
      <c r="AJ6" s="230"/>
      <c r="AK6" s="442" t="s">
        <v>97</v>
      </c>
      <c r="AL6" s="449" t="s">
        <v>98</v>
      </c>
      <c r="AM6" s="444" t="s">
        <v>99</v>
      </c>
      <c r="AN6" s="444" t="s">
        <v>207</v>
      </c>
      <c r="AO6" s="452"/>
      <c r="AP6" s="452"/>
      <c r="AQ6" s="452"/>
      <c r="AR6" s="452"/>
      <c r="AS6" s="452"/>
      <c r="AT6" s="452"/>
      <c r="AU6" s="452"/>
      <c r="AV6" s="463"/>
      <c r="AW6" s="230"/>
      <c r="AX6" s="442" t="s">
        <v>208</v>
      </c>
      <c r="AY6" s="444" t="s">
        <v>209</v>
      </c>
      <c r="AZ6" s="444" t="s">
        <v>210</v>
      </c>
      <c r="BA6" s="444" t="s">
        <v>211</v>
      </c>
      <c r="BB6" s="451" t="s">
        <v>212</v>
      </c>
      <c r="BC6" s="464"/>
      <c r="BD6" s="464"/>
      <c r="BE6" s="464"/>
      <c r="BF6" s="465"/>
      <c r="BG6" s="230"/>
      <c r="BH6" s="442" t="s">
        <v>213</v>
      </c>
      <c r="BI6" s="444" t="s">
        <v>214</v>
      </c>
      <c r="BJ6" s="444" t="s">
        <v>215</v>
      </c>
      <c r="BK6" s="444" t="s">
        <v>216</v>
      </c>
      <c r="BL6" s="444" t="s">
        <v>217</v>
      </c>
      <c r="BM6" s="451" t="s">
        <v>218</v>
      </c>
      <c r="BN6" s="57"/>
    </row>
    <row r="7" spans="1:68" s="33" customFormat="1" ht="46.5" x14ac:dyDescent="0.35">
      <c r="A7" s="34"/>
      <c r="B7" s="443"/>
      <c r="C7" s="462"/>
      <c r="D7" s="462"/>
      <c r="E7" s="35" t="s">
        <v>219</v>
      </c>
      <c r="F7" s="35" t="s">
        <v>220</v>
      </c>
      <c r="G7" s="35" t="s">
        <v>221</v>
      </c>
      <c r="H7" s="35" t="s">
        <v>222</v>
      </c>
      <c r="I7" s="35" t="s">
        <v>223</v>
      </c>
      <c r="J7" s="35" t="s">
        <v>224</v>
      </c>
      <c r="K7" s="35" t="s">
        <v>225</v>
      </c>
      <c r="L7" s="77" t="s">
        <v>226</v>
      </c>
      <c r="M7" s="91" t="s">
        <v>227</v>
      </c>
      <c r="N7" s="253"/>
      <c r="O7" s="443"/>
      <c r="P7" s="445"/>
      <c r="Q7" s="445"/>
      <c r="R7" s="445"/>
      <c r="S7" s="466"/>
      <c r="T7" s="467"/>
      <c r="U7" s="467"/>
      <c r="V7" s="467"/>
      <c r="W7" s="468"/>
      <c r="X7" s="253"/>
      <c r="Y7" s="443"/>
      <c r="Z7" s="445"/>
      <c r="AA7" s="445"/>
      <c r="AB7" s="445"/>
      <c r="AC7" s="445"/>
      <c r="AD7" s="470"/>
      <c r="AE7" s="88"/>
      <c r="AF7" s="471"/>
      <c r="AG7" s="88"/>
      <c r="AH7" s="471"/>
      <c r="AI7" s="57"/>
      <c r="AJ7" s="230"/>
      <c r="AK7" s="461"/>
      <c r="AL7" s="462"/>
      <c r="AM7" s="462"/>
      <c r="AN7" s="35" t="s">
        <v>219</v>
      </c>
      <c r="AO7" s="35" t="s">
        <v>220</v>
      </c>
      <c r="AP7" s="35" t="s">
        <v>221</v>
      </c>
      <c r="AQ7" s="35" t="s">
        <v>222</v>
      </c>
      <c r="AR7" s="35" t="s">
        <v>223</v>
      </c>
      <c r="AS7" s="35" t="s">
        <v>224</v>
      </c>
      <c r="AT7" s="35" t="s">
        <v>225</v>
      </c>
      <c r="AU7" s="77" t="s">
        <v>226</v>
      </c>
      <c r="AV7" s="91" t="s">
        <v>227</v>
      </c>
      <c r="AW7" s="230"/>
      <c r="AX7" s="443"/>
      <c r="AY7" s="445"/>
      <c r="AZ7" s="445"/>
      <c r="BA7" s="445"/>
      <c r="BB7" s="466"/>
      <c r="BC7" s="467"/>
      <c r="BD7" s="467"/>
      <c r="BE7" s="467"/>
      <c r="BF7" s="468"/>
      <c r="BG7" s="230"/>
      <c r="BH7" s="443"/>
      <c r="BI7" s="445"/>
      <c r="BJ7" s="445"/>
      <c r="BK7" s="445"/>
      <c r="BL7" s="445"/>
      <c r="BM7" s="470"/>
      <c r="BN7" s="57"/>
    </row>
    <row r="8" spans="1:68" s="33" customFormat="1" ht="15.5" x14ac:dyDescent="0.35">
      <c r="A8" s="34"/>
      <c r="B8" s="90" t="s">
        <v>100</v>
      </c>
      <c r="C8" s="462"/>
      <c r="D8" s="462"/>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1"/>
      <c r="AG8" s="58"/>
      <c r="AH8" s="471"/>
      <c r="AI8" s="57"/>
      <c r="AJ8" s="230"/>
      <c r="AK8" s="461"/>
      <c r="AL8" s="462"/>
      <c r="AM8" s="462"/>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6" thickBot="1" x14ac:dyDescent="0.4">
      <c r="A9" s="34"/>
      <c r="B9" s="92" t="s">
        <v>230</v>
      </c>
      <c r="C9" s="450"/>
      <c r="D9" s="450"/>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41"/>
      <c r="AG9" s="88"/>
      <c r="AH9" s="441"/>
      <c r="AI9" s="57"/>
      <c r="AJ9" s="230"/>
      <c r="AK9" s="443"/>
      <c r="AL9" s="450"/>
      <c r="AM9" s="445"/>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 thickBot="1" x14ac:dyDescent="0.4">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 thickBot="1" x14ac:dyDescent="0.4">
      <c r="A11" s="34"/>
      <c r="B11" s="23" t="s">
        <v>532</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532</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1" x14ac:dyDescent="0.35">
      <c r="A12" s="34"/>
      <c r="B12" s="61" t="str">
        <f>ADD23A!B$10</f>
        <v>Severe water supply interruptions </v>
      </c>
      <c r="C12" s="10" t="str">
        <f>ADD23A!C$10</f>
        <v>PR24_SWSI</v>
      </c>
      <c r="D12" s="10" t="str">
        <f>ADD23A!D$10</f>
        <v>PR24_SWSI_AFW</v>
      </c>
      <c r="E12" s="347">
        <v>0</v>
      </c>
      <c r="F12" s="348">
        <v>1</v>
      </c>
      <c r="G12" s="347">
        <v>0</v>
      </c>
      <c r="H12" s="347">
        <v>0</v>
      </c>
      <c r="I12" s="347">
        <v>0</v>
      </c>
      <c r="J12" s="347">
        <v>0</v>
      </c>
      <c r="K12" s="347">
        <v>0</v>
      </c>
      <c r="L12" s="349">
        <v>0</v>
      </c>
      <c r="M12" s="125">
        <f t="shared" ref="M12" si="0">SUM(E12:L12)</f>
        <v>1</v>
      </c>
      <c r="N12" s="241"/>
      <c r="O12" s="350"/>
      <c r="P12" s="419">
        <v>0.7</v>
      </c>
      <c r="Q12" s="119">
        <f t="shared" ref="Q12" si="1">O12*P12</f>
        <v>0</v>
      </c>
      <c r="R12" s="119">
        <f t="shared" ref="R12" si="2">O12*P12*-1</f>
        <v>0</v>
      </c>
      <c r="S12" s="351"/>
      <c r="T12" s="351"/>
      <c r="U12" s="351"/>
      <c r="V12" s="351"/>
      <c r="W12" s="352"/>
      <c r="X12" s="241"/>
      <c r="Y12" s="353" t="s">
        <v>400</v>
      </c>
      <c r="Z12" s="324" t="s">
        <v>401</v>
      </c>
      <c r="AA12" s="324" t="s">
        <v>402</v>
      </c>
      <c r="AB12" s="94">
        <v>0</v>
      </c>
      <c r="AC12" s="324" t="s">
        <v>561</v>
      </c>
      <c r="AD12" s="197" t="s">
        <v>562</v>
      </c>
      <c r="AE12" s="228"/>
      <c r="AF12" s="47" t="s">
        <v>563</v>
      </c>
      <c r="AG12" s="240"/>
      <c r="AH12" s="47"/>
      <c r="AI12" s="209"/>
      <c r="AJ12" s="346"/>
      <c r="AK12" s="61" t="str">
        <f>ADD23A!B$10</f>
        <v>Severe water supply interruptions </v>
      </c>
      <c r="AL12" s="10" t="str">
        <f>ADD23A!C$10</f>
        <v>PR24_SWSI</v>
      </c>
      <c r="AM12" s="10" t="str">
        <f>ADD23A!D$10</f>
        <v>PR24_SWSI_AFW</v>
      </c>
      <c r="AN12" s="129" t="s">
        <v>564</v>
      </c>
      <c r="AO12" s="129" t="s">
        <v>565</v>
      </c>
      <c r="AP12" s="129" t="s">
        <v>566</v>
      </c>
      <c r="AQ12" s="129" t="s">
        <v>567</v>
      </c>
      <c r="AR12" s="129" t="s">
        <v>568</v>
      </c>
      <c r="AS12" s="129" t="s">
        <v>569</v>
      </c>
      <c r="AT12" s="129" t="s">
        <v>570</v>
      </c>
      <c r="AU12" s="129" t="s">
        <v>571</v>
      </c>
      <c r="AV12" s="125" t="s">
        <v>572</v>
      </c>
      <c r="AW12" s="242"/>
      <c r="AX12" s="182" t="s">
        <v>573</v>
      </c>
      <c r="AY12" s="122" t="s">
        <v>574</v>
      </c>
      <c r="AZ12" s="119" t="s">
        <v>575</v>
      </c>
      <c r="BA12" s="119" t="s">
        <v>576</v>
      </c>
      <c r="BB12" s="107" t="s">
        <v>577</v>
      </c>
      <c r="BC12" s="107" t="s">
        <v>577</v>
      </c>
      <c r="BD12" s="107" t="s">
        <v>577</v>
      </c>
      <c r="BE12" s="107" t="s">
        <v>577</v>
      </c>
      <c r="BF12" s="108" t="s">
        <v>577</v>
      </c>
      <c r="BG12" s="242"/>
      <c r="BH12" s="200" t="s">
        <v>578</v>
      </c>
      <c r="BI12" s="93" t="s">
        <v>579</v>
      </c>
      <c r="BJ12" s="93" t="s">
        <v>580</v>
      </c>
      <c r="BK12" s="93" t="s">
        <v>581</v>
      </c>
      <c r="BL12" s="93" t="s">
        <v>582</v>
      </c>
      <c r="BM12" s="197" t="s">
        <v>583</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 x14ac:dyDescent="0.3"/>
  <cols>
    <col min="1" max="1" width="22.5" style="358" bestFit="1" customWidth="1"/>
    <col min="2" max="2" width="5.5" customWidth="1"/>
    <col min="3" max="3" width="177.58203125" bestFit="1" customWidth="1"/>
    <col min="4" max="4" width="8.08203125" bestFit="1" customWidth="1"/>
    <col min="5" max="5" width="6.33203125" bestFit="1" customWidth="1"/>
    <col min="6" max="6" width="5.75" style="358" customWidth="1"/>
    <col min="7" max="7" width="9.83203125" bestFit="1" customWidth="1"/>
    <col min="8" max="8" width="2.58203125" customWidth="1"/>
    <col min="9" max="10" width="2" customWidth="1"/>
    <col min="11" max="11" width="1.5" customWidth="1"/>
    <col min="12" max="12" width="1.25" customWidth="1"/>
    <col min="13" max="13" width="1.33203125" customWidth="1"/>
    <col min="14" max="14" width="107.08203125" customWidth="1"/>
    <col min="15" max="15" width="8" bestFit="1" customWidth="1"/>
  </cols>
  <sheetData>
    <row r="1" spans="1:15" s="134" customFormat="1" x14ac:dyDescent="0.3">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x14ac:dyDescent="0.3">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598</v>
      </c>
      <c r="F2" s="24">
        <f>ADD22B!$AO11</f>
        <v>2</v>
      </c>
      <c r="G2" t="s">
        <v>116</v>
      </c>
      <c r="N2" t="str">
        <f t="shared" ref="N2:N7" si="0">C2</f>
        <v>Outcome performance from base expenditure - Bespoke performance commitments - Performance level  - Capital carbon</v>
      </c>
    </row>
    <row r="3" spans="1:15" x14ac:dyDescent="0.3">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598</v>
      </c>
      <c r="F3" s="24">
        <f>ADD22B!$AO12</f>
        <v>2</v>
      </c>
      <c r="G3" t="s">
        <v>116</v>
      </c>
      <c r="N3" t="str">
        <f t="shared" si="0"/>
        <v>Outcome performance from base expenditure - Bespoke performance commitments - Performance level  - Embodied greenhouse gas emissions [SWB]</v>
      </c>
    </row>
    <row r="4" spans="1:15" x14ac:dyDescent="0.3">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598</v>
      </c>
      <c r="F4" s="24">
        <f>ADD22B!$AO13</f>
        <v>2</v>
      </c>
      <c r="G4" t="s">
        <v>116</v>
      </c>
      <c r="N4" t="str">
        <f t="shared" si="0"/>
        <v>Outcome performance from base expenditure - Bespoke performance commitments - Performance level  - Embodied greenhouse gas emissions [UUW]</v>
      </c>
    </row>
    <row r="5" spans="1:15" x14ac:dyDescent="0.3">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598</v>
      </c>
      <c r="F5" s="24">
        <f>ADD22B!$AO14</f>
        <v>2</v>
      </c>
      <c r="G5" t="s">
        <v>116</v>
      </c>
      <c r="N5" t="str">
        <f t="shared" si="0"/>
        <v>Outcome performance from base expenditure - Bespoke performance commitments - Performance level  - Lead pipe replacement</v>
      </c>
    </row>
    <row r="6" spans="1:15" x14ac:dyDescent="0.3">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598</v>
      </c>
      <c r="F6" s="24">
        <f>ADD22B!$AO15</f>
        <v>2</v>
      </c>
      <c r="G6" t="s">
        <v>116</v>
      </c>
      <c r="N6" t="str">
        <f t="shared" si="0"/>
        <v>Outcome performance from base expenditure - Bespoke performance commitments - Performance level  - Lower carbon concrete</v>
      </c>
    </row>
    <row r="7" spans="1:15" x14ac:dyDescent="0.3">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598</v>
      </c>
      <c r="F7" s="24">
        <f>ADD22B!$AO16</f>
        <v>0</v>
      </c>
      <c r="G7" t="s">
        <v>116</v>
      </c>
      <c r="N7" t="str">
        <f t="shared" si="0"/>
        <v>Outcome performance from base expenditure - Bespoke performance commitments - Performance level  - Low pressure</v>
      </c>
    </row>
    <row r="8" spans="1:15" x14ac:dyDescent="0.3">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598</v>
      </c>
      <c r="F8" s="24">
        <f>ADD22B!$AO17</f>
        <v>0</v>
      </c>
      <c r="G8" t="s">
        <v>116</v>
      </c>
      <c r="N8" t="str">
        <f t="shared" ref="N8:N19" si="1">C8</f>
        <v>Outcome performance from base expenditure - Bespoke performance commitments - Performance level  - Streetworks collaboration</v>
      </c>
    </row>
    <row r="9" spans="1:15" x14ac:dyDescent="0.3">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598</v>
      </c>
      <c r="F9" s="24">
        <f>ADD22B!$AO18</f>
        <v>2</v>
      </c>
      <c r="G9" t="s">
        <v>116</v>
      </c>
      <c r="N9" t="str">
        <f t="shared" si="1"/>
        <v>Outcome performance from base expenditure - Bespoke performance commitments - Performance level  - Wonderful Windermere</v>
      </c>
    </row>
    <row r="10" spans="1:15" x14ac:dyDescent="0.3">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598</v>
      </c>
      <c r="F10" s="24">
        <f>ADD22C!$AU11</f>
        <v>2</v>
      </c>
      <c r="G10" t="s">
        <v>116</v>
      </c>
      <c r="N10" t="str">
        <f t="shared" si="1"/>
        <v>Outcome performance from enhancement expenditure - Bespoke performance commitments - Performance level - Capital carbon</v>
      </c>
    </row>
    <row r="11" spans="1:15" x14ac:dyDescent="0.3">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598</v>
      </c>
      <c r="F11" s="24">
        <f>ADD22C!$AU12</f>
        <v>2</v>
      </c>
      <c r="G11" t="s">
        <v>116</v>
      </c>
      <c r="N11" t="str">
        <f t="shared" si="1"/>
        <v>Outcome performance from enhancement expenditure - Bespoke performance commitments - Performance level - Embodied greenhouse gas emissions [SWB]</v>
      </c>
    </row>
    <row r="12" spans="1:15" x14ac:dyDescent="0.3">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598</v>
      </c>
      <c r="F12" s="24">
        <f>ADD22C!$AU13</f>
        <v>2</v>
      </c>
      <c r="G12" t="s">
        <v>116</v>
      </c>
      <c r="N12" t="str">
        <f t="shared" si="1"/>
        <v>Outcome performance from enhancement expenditure - Bespoke performance commitments - Performance level - Embodied greenhouse gas emissions [UUW]</v>
      </c>
    </row>
    <row r="13" spans="1:15" x14ac:dyDescent="0.3">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598</v>
      </c>
      <c r="F13" s="24">
        <f>ADD22C!$AU14</f>
        <v>2</v>
      </c>
      <c r="G13" t="s">
        <v>116</v>
      </c>
      <c r="N13" t="str">
        <f t="shared" si="1"/>
        <v>Outcome performance from enhancement expenditure - Bespoke performance commitments - Performance level - Lead pipe replacement</v>
      </c>
    </row>
    <row r="14" spans="1:15" x14ac:dyDescent="0.3">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598</v>
      </c>
      <c r="F14" s="24">
        <f>ADD22C!$AU15</f>
        <v>2</v>
      </c>
      <c r="G14" t="s">
        <v>116</v>
      </c>
      <c r="N14" t="str">
        <f t="shared" si="1"/>
        <v>Outcome performance from enhancement expenditure - Bespoke performance commitments - Performance level - Lower carbon concrete</v>
      </c>
    </row>
    <row r="15" spans="1:15" x14ac:dyDescent="0.3">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598</v>
      </c>
      <c r="F15" s="24">
        <f>ADD22C!$AU16</f>
        <v>0</v>
      </c>
      <c r="G15" t="s">
        <v>116</v>
      </c>
      <c r="N15" t="str">
        <f t="shared" si="1"/>
        <v>Outcome performance from enhancement expenditure - Bespoke performance commitments - Performance level - Low pressure</v>
      </c>
    </row>
    <row r="16" spans="1:15" x14ac:dyDescent="0.3">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598</v>
      </c>
      <c r="F16" s="24">
        <f>ADD22C!$AU17</f>
        <v>0</v>
      </c>
      <c r="G16" t="s">
        <v>116</v>
      </c>
      <c r="N16" t="str">
        <f t="shared" si="1"/>
        <v>Outcome performance from enhancement expenditure - Bespoke performance commitments - Performance level - Streetworks collaboration</v>
      </c>
    </row>
    <row r="17" spans="1:14" x14ac:dyDescent="0.3">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598</v>
      </c>
      <c r="F17" s="24">
        <f>ADD22C!$AU18</f>
        <v>2</v>
      </c>
      <c r="G17" t="s">
        <v>116</v>
      </c>
      <c r="N17" t="str">
        <f t="shared" si="1"/>
        <v>Outcome performance from enhancement expenditure - Bespoke performance commitments - Performance level - Wonderful Windermere</v>
      </c>
    </row>
    <row r="18" spans="1:14" x14ac:dyDescent="0.3">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598</v>
      </c>
      <c r="F18" s="24">
        <f>ADD22D!$AN$9</f>
        <v>2</v>
      </c>
      <c r="G18" t="s">
        <v>116</v>
      </c>
      <c r="N18" t="str">
        <f t="shared" si="1"/>
        <v>Outcome performance - ODIs (financial) - Price control allocation - Water resources - Capital carbon</v>
      </c>
    </row>
    <row r="19" spans="1:14" x14ac:dyDescent="0.3">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598</v>
      </c>
      <c r="F19" s="24">
        <f>ADD22D!$AN$9</f>
        <v>2</v>
      </c>
      <c r="G19" t="s">
        <v>116</v>
      </c>
      <c r="N19" t="str">
        <f t="shared" si="1"/>
        <v>Outcome performance - ODIs (financial) - Price control allocation - Water resources - Embodied greenhouse gas emissions [SWB]</v>
      </c>
    </row>
    <row r="20" spans="1:14" x14ac:dyDescent="0.3">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598</v>
      </c>
      <c r="F20" s="24">
        <f>ADD22D!$AN$9</f>
        <v>2</v>
      </c>
      <c r="G20" t="s">
        <v>116</v>
      </c>
      <c r="N20" t="str">
        <f t="shared" ref="N20:N21" si="2">C20</f>
        <v>Outcome performance - ODIs (financial) - Price control allocation - Water resources - Embodied greenhouse gas emissions [UUW]</v>
      </c>
    </row>
    <row r="21" spans="1:14" x14ac:dyDescent="0.3">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598</v>
      </c>
      <c r="F21" s="24">
        <f>ADD22D!$AN$9</f>
        <v>2</v>
      </c>
      <c r="G21" t="s">
        <v>116</v>
      </c>
      <c r="N21" t="str">
        <f t="shared" si="2"/>
        <v>Outcome performance - ODIs (financial) - Price control allocation - Water resources - Lead pipe replacement</v>
      </c>
    </row>
    <row r="22" spans="1:14" x14ac:dyDescent="0.3">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598</v>
      </c>
      <c r="F22" s="24">
        <f>ADD22D!$AN$9</f>
        <v>2</v>
      </c>
      <c r="G22" t="s">
        <v>116</v>
      </c>
      <c r="N22" t="str">
        <f t="shared" ref="N22:N31" si="3">C22</f>
        <v>Outcome performance - ODIs (financial) - Price control allocation - Water resources - Lower carbon concrete</v>
      </c>
    </row>
    <row r="23" spans="1:14" x14ac:dyDescent="0.3">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598</v>
      </c>
      <c r="F23" s="24">
        <f>ADD22D!$AN$9</f>
        <v>2</v>
      </c>
      <c r="G23" t="s">
        <v>116</v>
      </c>
      <c r="N23" t="str">
        <f t="shared" si="3"/>
        <v>Outcome performance - ODIs (financial) - Price control allocation - Water resources - Low pressure</v>
      </c>
    </row>
    <row r="24" spans="1:14" x14ac:dyDescent="0.3">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598</v>
      </c>
      <c r="F24" s="24">
        <f>ADD22D!$AN$9</f>
        <v>2</v>
      </c>
      <c r="G24" t="s">
        <v>116</v>
      </c>
      <c r="N24" t="str">
        <f t="shared" si="3"/>
        <v>Outcome performance - ODIs (financial) - Price control allocation - Water resources - Streetworks collaboration</v>
      </c>
    </row>
    <row r="25" spans="1:14" x14ac:dyDescent="0.3">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598</v>
      </c>
      <c r="F25" s="24">
        <f>ADD22D!$AN$9</f>
        <v>2</v>
      </c>
      <c r="G25" t="s">
        <v>116</v>
      </c>
      <c r="N25" t="str">
        <f t="shared" si="3"/>
        <v>Outcome performance - ODIs (financial) - Price control allocation - Water resources - Wonderful Windermere</v>
      </c>
    </row>
    <row r="26" spans="1:14" x14ac:dyDescent="0.3">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598</v>
      </c>
      <c r="F26">
        <f>ADD22D!$AO$9</f>
        <v>2</v>
      </c>
      <c r="G26" t="s">
        <v>116</v>
      </c>
      <c r="N26" t="str">
        <f t="shared" si="3"/>
        <v>Outcome performance - ODIs (financial) - Price control allocation - Water network plus - Capital carbon</v>
      </c>
    </row>
    <row r="27" spans="1:14" x14ac:dyDescent="0.3">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598</v>
      </c>
      <c r="F27">
        <f>ADD22D!$AO$9</f>
        <v>2</v>
      </c>
      <c r="G27" t="s">
        <v>116</v>
      </c>
      <c r="N27" t="str">
        <f t="shared" si="3"/>
        <v>Outcome performance - ODIs (financial) - Price control allocation - Water network plus - Embodied greenhouse gas emissions [SWB]</v>
      </c>
    </row>
    <row r="28" spans="1:14" x14ac:dyDescent="0.3">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598</v>
      </c>
      <c r="F28">
        <f>ADD22D!$AO$9</f>
        <v>2</v>
      </c>
      <c r="G28" t="s">
        <v>116</v>
      </c>
      <c r="N28" t="str">
        <f t="shared" si="3"/>
        <v>Outcome performance - ODIs (financial) - Price control allocation - Water network plus - Embodied greenhouse gas emissions [UUW]</v>
      </c>
    </row>
    <row r="29" spans="1:14" x14ac:dyDescent="0.3">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598</v>
      </c>
      <c r="F29">
        <f>ADD22D!$AO$9</f>
        <v>2</v>
      </c>
      <c r="G29" t="s">
        <v>116</v>
      </c>
      <c r="N29" t="str">
        <f t="shared" si="3"/>
        <v>Outcome performance - ODIs (financial) - Price control allocation - Water network plus - Lead pipe replacement</v>
      </c>
    </row>
    <row r="30" spans="1:14" x14ac:dyDescent="0.3">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598</v>
      </c>
      <c r="F30">
        <f>ADD22D!$AO$9</f>
        <v>2</v>
      </c>
      <c r="G30" t="s">
        <v>116</v>
      </c>
      <c r="N30" t="str">
        <f t="shared" si="3"/>
        <v>Outcome performance - ODIs (financial) - Price control allocation - Water network plus - Lower carbon concrete</v>
      </c>
    </row>
    <row r="31" spans="1:14" x14ac:dyDescent="0.3">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598</v>
      </c>
      <c r="F31">
        <f>ADD22D!$AO$9</f>
        <v>2</v>
      </c>
      <c r="G31" t="s">
        <v>116</v>
      </c>
      <c r="N31" t="str">
        <f t="shared" si="3"/>
        <v>Outcome performance - ODIs (financial) - Price control allocation - Water network plus - Low pressure</v>
      </c>
    </row>
    <row r="32" spans="1:14" x14ac:dyDescent="0.3">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598</v>
      </c>
      <c r="F32">
        <f>ADD22D!$AO$9</f>
        <v>2</v>
      </c>
      <c r="G32" t="s">
        <v>116</v>
      </c>
      <c r="N32" t="str">
        <f t="shared" ref="N32:N57" si="4">C32</f>
        <v>Outcome performance - ODIs (financial) - Price control allocation - Water network plus - Streetworks collaboration</v>
      </c>
    </row>
    <row r="33" spans="1:14" x14ac:dyDescent="0.3">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598</v>
      </c>
      <c r="F33">
        <f>ADD22D!$AO$9</f>
        <v>2</v>
      </c>
      <c r="G33" t="s">
        <v>116</v>
      </c>
      <c r="N33" t="str">
        <f t="shared" si="4"/>
        <v>Outcome performance - ODIs (financial) - Price control allocation - Water network plus - Wonderful Windermere</v>
      </c>
    </row>
    <row r="34" spans="1:14" x14ac:dyDescent="0.3">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598</v>
      </c>
      <c r="F34">
        <f>ADD22D!$AP$9</f>
        <v>2</v>
      </c>
      <c r="G34" t="s">
        <v>116</v>
      </c>
      <c r="N34" t="str">
        <f t="shared" si="4"/>
        <v>Outcome performance - ODIs (financial) - Price control allocation - Wastewater network plus - Capital carbon</v>
      </c>
    </row>
    <row r="35" spans="1:14" x14ac:dyDescent="0.3">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598</v>
      </c>
      <c r="F35">
        <f>ADD22D!$AP$9</f>
        <v>2</v>
      </c>
      <c r="G35" t="s">
        <v>116</v>
      </c>
      <c r="N35" t="str">
        <f t="shared" si="4"/>
        <v>Outcome performance - ODIs (financial) - Price control allocation - Wastewater network plus - Embodied greenhouse gas emissions [SWB]</v>
      </c>
    </row>
    <row r="36" spans="1:14" x14ac:dyDescent="0.3">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598</v>
      </c>
      <c r="F36">
        <f>ADD22D!$AP$9</f>
        <v>2</v>
      </c>
      <c r="G36" t="s">
        <v>116</v>
      </c>
      <c r="N36" t="str">
        <f t="shared" si="4"/>
        <v>Outcome performance - ODIs (financial) - Price control allocation - Wastewater network plus - Embodied greenhouse gas emissions [UUW]</v>
      </c>
    </row>
    <row r="37" spans="1:14" x14ac:dyDescent="0.3">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598</v>
      </c>
      <c r="F37">
        <f>ADD22D!$AP$9</f>
        <v>2</v>
      </c>
      <c r="G37" t="s">
        <v>116</v>
      </c>
      <c r="N37" t="str">
        <f t="shared" si="4"/>
        <v>Outcome performance - ODIs (financial) - Price control allocation - Wastewater network plus - Lead pipe replacement</v>
      </c>
    </row>
    <row r="38" spans="1:14" x14ac:dyDescent="0.3">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598</v>
      </c>
      <c r="F38">
        <f>ADD22D!$AP$9</f>
        <v>2</v>
      </c>
      <c r="G38" t="s">
        <v>116</v>
      </c>
      <c r="N38" t="str">
        <f t="shared" si="4"/>
        <v>Outcome performance - ODIs (financial) - Price control allocation - Wastewater network plus - Lower carbon concrete</v>
      </c>
    </row>
    <row r="39" spans="1:14" x14ac:dyDescent="0.3">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598</v>
      </c>
      <c r="F39">
        <f>ADD22D!$AP$9</f>
        <v>2</v>
      </c>
      <c r="G39" t="s">
        <v>116</v>
      </c>
      <c r="N39" t="str">
        <f t="shared" si="4"/>
        <v>Outcome performance - ODIs (financial) - Price control allocation - Wastewater network plus - Low pressure</v>
      </c>
    </row>
    <row r="40" spans="1:14" x14ac:dyDescent="0.3">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598</v>
      </c>
      <c r="F40">
        <f>ADD22D!$AP$9</f>
        <v>2</v>
      </c>
      <c r="G40" t="s">
        <v>116</v>
      </c>
      <c r="N40" t="str">
        <f t="shared" si="4"/>
        <v>Outcome performance - ODIs (financial) - Price control allocation - Wastewater network plus - Streetworks collaboration</v>
      </c>
    </row>
    <row r="41" spans="1:14" x14ac:dyDescent="0.3">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598</v>
      </c>
      <c r="F41">
        <f>ADD22D!$AP$9</f>
        <v>2</v>
      </c>
      <c r="G41" t="s">
        <v>116</v>
      </c>
      <c r="N41" t="str">
        <f t="shared" si="4"/>
        <v>Outcome performance - ODIs (financial) - Price control allocation - Wastewater network plus - Wonderful Windermere</v>
      </c>
    </row>
    <row r="42" spans="1:14" x14ac:dyDescent="0.3">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598</v>
      </c>
      <c r="F42">
        <f>ADD22D!$AQ$9</f>
        <v>2</v>
      </c>
      <c r="G42" t="s">
        <v>116</v>
      </c>
      <c r="N42" t="str">
        <f t="shared" si="4"/>
        <v>Outcome performance - ODIs (financial) - Price control allocation - Bioresources - Capital carbon</v>
      </c>
    </row>
    <row r="43" spans="1:14" x14ac:dyDescent="0.3">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598</v>
      </c>
      <c r="F43">
        <f>ADD22D!$AQ$9</f>
        <v>2</v>
      </c>
      <c r="G43" t="s">
        <v>116</v>
      </c>
      <c r="N43" t="str">
        <f t="shared" si="4"/>
        <v>Outcome performance - ODIs (financial) - Price control allocation - Bioresources - Embodied greenhouse gas emissions [SWB]</v>
      </c>
    </row>
    <row r="44" spans="1:14" x14ac:dyDescent="0.3">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598</v>
      </c>
      <c r="F44">
        <f>ADD22D!$AQ$9</f>
        <v>2</v>
      </c>
      <c r="G44" t="s">
        <v>116</v>
      </c>
      <c r="N44" t="str">
        <f t="shared" si="4"/>
        <v>Outcome performance - ODIs (financial) - Price control allocation - Bioresources - Embodied greenhouse gas emissions [UUW]</v>
      </c>
    </row>
    <row r="45" spans="1:14" x14ac:dyDescent="0.3">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598</v>
      </c>
      <c r="F45">
        <f>ADD22D!$AQ$9</f>
        <v>2</v>
      </c>
      <c r="G45" t="s">
        <v>116</v>
      </c>
      <c r="N45" t="str">
        <f t="shared" si="4"/>
        <v>Outcome performance - ODIs (financial) - Price control allocation - Bioresources - Lead pipe replacement</v>
      </c>
    </row>
    <row r="46" spans="1:14" x14ac:dyDescent="0.3">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598</v>
      </c>
      <c r="F46">
        <f>ADD22D!$AQ$9</f>
        <v>2</v>
      </c>
      <c r="G46" t="s">
        <v>116</v>
      </c>
      <c r="N46" t="str">
        <f t="shared" si="4"/>
        <v>Outcome performance - ODIs (financial) - Price control allocation - Bioresources - Lower carbon concrete</v>
      </c>
    </row>
    <row r="47" spans="1:14" x14ac:dyDescent="0.3">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598</v>
      </c>
      <c r="F47">
        <f>ADD22D!$AQ$9</f>
        <v>2</v>
      </c>
      <c r="G47" t="s">
        <v>116</v>
      </c>
      <c r="N47" t="str">
        <f t="shared" si="4"/>
        <v>Outcome performance - ODIs (financial) - Price control allocation - Bioresources - Low pressure</v>
      </c>
    </row>
    <row r="48" spans="1:14" x14ac:dyDescent="0.3">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598</v>
      </c>
      <c r="F48">
        <f>ADD22D!$AQ$9</f>
        <v>2</v>
      </c>
      <c r="G48" t="s">
        <v>116</v>
      </c>
      <c r="N48" t="str">
        <f t="shared" si="4"/>
        <v>Outcome performance - ODIs (financial) - Price control allocation - Bioresources - Streetworks collaboration</v>
      </c>
    </row>
    <row r="49" spans="1:14" x14ac:dyDescent="0.3">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598</v>
      </c>
      <c r="F49">
        <f>ADD22D!$AQ$9</f>
        <v>2</v>
      </c>
      <c r="G49" t="s">
        <v>116</v>
      </c>
      <c r="N49" t="str">
        <f t="shared" si="4"/>
        <v>Outcome performance - ODIs (financial) - Price control allocation - Bioresources - Wonderful Windermere</v>
      </c>
    </row>
    <row r="50" spans="1:14" x14ac:dyDescent="0.3">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598</v>
      </c>
      <c r="F50">
        <f>ADD22D!$AR$9</f>
        <v>2</v>
      </c>
      <c r="G50" t="s">
        <v>116</v>
      </c>
      <c r="N50" t="str">
        <f t="shared" si="4"/>
        <v>Outcome performance - ODIs (financial) - Price control allocation - Residential retail - Capital carbon</v>
      </c>
    </row>
    <row r="51" spans="1:14" x14ac:dyDescent="0.3">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598</v>
      </c>
      <c r="F51">
        <f>ADD22D!$AR$9</f>
        <v>2</v>
      </c>
      <c r="G51" t="s">
        <v>116</v>
      </c>
      <c r="N51" t="str">
        <f t="shared" si="4"/>
        <v>Outcome performance - ODIs (financial) - Price control allocation - Residential retail - Embodied greenhouse gas emissions [SWB]</v>
      </c>
    </row>
    <row r="52" spans="1:14" x14ac:dyDescent="0.3">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598</v>
      </c>
      <c r="F52">
        <f>ADD22D!$AR$9</f>
        <v>2</v>
      </c>
      <c r="G52" t="s">
        <v>116</v>
      </c>
      <c r="N52" t="str">
        <f t="shared" si="4"/>
        <v>Outcome performance - ODIs (financial) - Price control allocation - Residential retail - Embodied greenhouse gas emissions [UUW]</v>
      </c>
    </row>
    <row r="53" spans="1:14" x14ac:dyDescent="0.3">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598</v>
      </c>
      <c r="F53">
        <f>ADD22D!$AR$9</f>
        <v>2</v>
      </c>
      <c r="G53" t="s">
        <v>116</v>
      </c>
      <c r="N53" t="str">
        <f t="shared" si="4"/>
        <v>Outcome performance - ODIs (financial) - Price control allocation - Residential retail - Lead pipe replacement</v>
      </c>
    </row>
    <row r="54" spans="1:14" x14ac:dyDescent="0.3">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598</v>
      </c>
      <c r="F54">
        <f>ADD22D!$AR$9</f>
        <v>2</v>
      </c>
      <c r="G54" t="s">
        <v>116</v>
      </c>
      <c r="N54" t="str">
        <f t="shared" si="4"/>
        <v>Outcome performance - ODIs (financial) - Price control allocation - Residential retail - Lower carbon concrete</v>
      </c>
    </row>
    <row r="55" spans="1:14" x14ac:dyDescent="0.3">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598</v>
      </c>
      <c r="F55">
        <f>ADD22D!$AR$9</f>
        <v>2</v>
      </c>
      <c r="G55" t="s">
        <v>116</v>
      </c>
      <c r="N55" t="str">
        <f t="shared" si="4"/>
        <v>Outcome performance - ODIs (financial) - Price control allocation - Residential retail - Low pressure</v>
      </c>
    </row>
    <row r="56" spans="1:14" x14ac:dyDescent="0.3">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598</v>
      </c>
      <c r="F56">
        <f>ADD22D!$AR$9</f>
        <v>2</v>
      </c>
      <c r="G56" t="s">
        <v>116</v>
      </c>
      <c r="N56" t="str">
        <f t="shared" si="4"/>
        <v>Outcome performance - ODIs (financial) - Price control allocation - Residential retail - Streetworks collaboration</v>
      </c>
    </row>
    <row r="57" spans="1:14" x14ac:dyDescent="0.3">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598</v>
      </c>
      <c r="F57">
        <f>ADD22D!$AR$9</f>
        <v>2</v>
      </c>
      <c r="G57" t="s">
        <v>116</v>
      </c>
      <c r="N57" t="str">
        <f t="shared" si="4"/>
        <v>Outcome performance - ODIs (financial) - Price control allocation - Residential retail - Wonderful Windermere</v>
      </c>
    </row>
    <row r="58" spans="1:14" x14ac:dyDescent="0.3">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598</v>
      </c>
      <c r="F58">
        <f>ADD22D!$AS$9</f>
        <v>2</v>
      </c>
      <c r="G58" t="s">
        <v>116</v>
      </c>
      <c r="N58" t="str">
        <f t="shared" ref="N58:N65" si="5">C58</f>
        <v>Outcome performance - ODIs (financial) - Price control allocation - Business retail - Capital carbon</v>
      </c>
    </row>
    <row r="59" spans="1:14" x14ac:dyDescent="0.3">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598</v>
      </c>
      <c r="F59">
        <f>ADD22D!$AS$9</f>
        <v>2</v>
      </c>
      <c r="G59" t="s">
        <v>116</v>
      </c>
      <c r="N59" t="str">
        <f t="shared" si="5"/>
        <v>Outcome performance - ODIs (financial) - Price control allocation - Business retail - Embodied greenhouse gas emissions [SWB]</v>
      </c>
    </row>
    <row r="60" spans="1:14" x14ac:dyDescent="0.3">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598</v>
      </c>
      <c r="F60">
        <f>ADD22D!$AS$9</f>
        <v>2</v>
      </c>
      <c r="G60" t="s">
        <v>116</v>
      </c>
      <c r="N60" t="str">
        <f t="shared" si="5"/>
        <v>Outcome performance - ODIs (financial) - Price control allocation - Business retail - Embodied greenhouse gas emissions [UUW]</v>
      </c>
    </row>
    <row r="61" spans="1:14" x14ac:dyDescent="0.3">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598</v>
      </c>
      <c r="F61">
        <f>ADD22D!$AS$9</f>
        <v>2</v>
      </c>
      <c r="G61" t="s">
        <v>116</v>
      </c>
      <c r="N61" t="str">
        <f t="shared" si="5"/>
        <v>Outcome performance - ODIs (financial) - Price control allocation - Business retail - Lead pipe replacement</v>
      </c>
    </row>
    <row r="62" spans="1:14" x14ac:dyDescent="0.3">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598</v>
      </c>
      <c r="F62">
        <f>ADD22D!$AS$9</f>
        <v>2</v>
      </c>
      <c r="G62" t="s">
        <v>116</v>
      </c>
      <c r="N62" t="str">
        <f t="shared" si="5"/>
        <v>Outcome performance - ODIs (financial) - Price control allocation - Business retail - Lower carbon concrete</v>
      </c>
    </row>
    <row r="63" spans="1:14" x14ac:dyDescent="0.3">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598</v>
      </c>
      <c r="F63">
        <f>ADD22D!$AS$9</f>
        <v>2</v>
      </c>
      <c r="G63" t="s">
        <v>116</v>
      </c>
      <c r="N63" t="str">
        <f t="shared" si="5"/>
        <v>Outcome performance - ODIs (financial) - Price control allocation - Business retail - Low pressure</v>
      </c>
    </row>
    <row r="64" spans="1:14" x14ac:dyDescent="0.3">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598</v>
      </c>
      <c r="F64">
        <f>ADD22D!$AS$9</f>
        <v>2</v>
      </c>
      <c r="G64" t="s">
        <v>116</v>
      </c>
      <c r="N64" t="str">
        <f t="shared" si="5"/>
        <v>Outcome performance - ODIs (financial) - Price control allocation - Business retail - Streetworks collaboration</v>
      </c>
    </row>
    <row r="65" spans="1:14" x14ac:dyDescent="0.3">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598</v>
      </c>
      <c r="F65">
        <f>ADD22D!$AS$9</f>
        <v>2</v>
      </c>
      <c r="G65" t="s">
        <v>116</v>
      </c>
      <c r="N65" t="str">
        <f t="shared" si="5"/>
        <v>Outcome performance - ODIs (financial) - Price control allocation - Business retail - Wonderful Windermere</v>
      </c>
    </row>
    <row r="66" spans="1:14" x14ac:dyDescent="0.3">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598</v>
      </c>
      <c r="F66">
        <f>ADD22D!$AT$9</f>
        <v>2</v>
      </c>
      <c r="G66" t="s">
        <v>116</v>
      </c>
      <c r="N66" t="str">
        <f t="shared" ref="N66:N73" si="6">C66</f>
        <v>Outcome performance - ODIs (financial) - Price control allocation - Additional control 1 - Capital carbon</v>
      </c>
    </row>
    <row r="67" spans="1:14" x14ac:dyDescent="0.3">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598</v>
      </c>
      <c r="F67">
        <f>ADD22D!$AT$9</f>
        <v>2</v>
      </c>
      <c r="G67" t="s">
        <v>116</v>
      </c>
      <c r="N67" t="str">
        <f t="shared" si="6"/>
        <v>Outcome performance - ODIs (financial) - Price control allocation - Additional control 1 - Embodied greenhouse gas emissions [SWB]</v>
      </c>
    </row>
    <row r="68" spans="1:14" x14ac:dyDescent="0.3">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598</v>
      </c>
      <c r="F68">
        <f>ADD22D!$AT$9</f>
        <v>2</v>
      </c>
      <c r="G68" t="s">
        <v>116</v>
      </c>
      <c r="N68" t="str">
        <f t="shared" si="6"/>
        <v>Outcome performance - ODIs (financial) - Price control allocation - Additional control 1 - Embodied greenhouse gas emissions [UUW]</v>
      </c>
    </row>
    <row r="69" spans="1:14" x14ac:dyDescent="0.3">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598</v>
      </c>
      <c r="F69">
        <f>ADD22D!$AT$9</f>
        <v>2</v>
      </c>
      <c r="G69" t="s">
        <v>116</v>
      </c>
      <c r="N69" t="str">
        <f t="shared" si="6"/>
        <v>Outcome performance - ODIs (financial) - Price control allocation - Additional control 1 - Lead pipe replacement</v>
      </c>
    </row>
    <row r="70" spans="1:14" x14ac:dyDescent="0.3">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598</v>
      </c>
      <c r="F70">
        <f>ADD22D!$AT$9</f>
        <v>2</v>
      </c>
      <c r="G70" t="s">
        <v>116</v>
      </c>
      <c r="N70" t="str">
        <f t="shared" si="6"/>
        <v>Outcome performance - ODIs (financial) - Price control allocation - Additional control 1 - Lower carbon concrete</v>
      </c>
    </row>
    <row r="71" spans="1:14" x14ac:dyDescent="0.3">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598</v>
      </c>
      <c r="F71">
        <f>ADD22D!$AT$9</f>
        <v>2</v>
      </c>
      <c r="G71" t="s">
        <v>116</v>
      </c>
      <c r="N71" t="str">
        <f t="shared" si="6"/>
        <v>Outcome performance - ODIs (financial) - Price control allocation - Additional control 1 - Low pressure</v>
      </c>
    </row>
    <row r="72" spans="1:14" x14ac:dyDescent="0.3">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598</v>
      </c>
      <c r="F72">
        <f>ADD22D!$AT$9</f>
        <v>2</v>
      </c>
      <c r="G72" t="s">
        <v>116</v>
      </c>
      <c r="N72" t="str">
        <f t="shared" si="6"/>
        <v>Outcome performance - ODIs (financial) - Price control allocation - Additional control 1 - Streetworks collaboration</v>
      </c>
    </row>
    <row r="73" spans="1:14" x14ac:dyDescent="0.3">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598</v>
      </c>
      <c r="F73">
        <f>ADD22D!$AT$9</f>
        <v>2</v>
      </c>
      <c r="G73" t="s">
        <v>116</v>
      </c>
      <c r="N73" t="str">
        <f t="shared" si="6"/>
        <v>Outcome performance - ODIs (financial) - Price control allocation - Additional control 1 - Wonderful Windermere</v>
      </c>
    </row>
    <row r="74" spans="1:14" x14ac:dyDescent="0.3">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598</v>
      </c>
      <c r="F74">
        <f>ADD22D!$AU$9</f>
        <v>2</v>
      </c>
      <c r="G74" t="s">
        <v>116</v>
      </c>
      <c r="N74" t="str">
        <f t="shared" ref="N74" si="7">C74</f>
        <v>Outcome performance - ODIs (financial) - Price control allocation - Additional control 2 - Capital carbon</v>
      </c>
    </row>
    <row r="75" spans="1:14" x14ac:dyDescent="0.3">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598</v>
      </c>
      <c r="F75">
        <f>ADD22D!$AU$9</f>
        <v>2</v>
      </c>
      <c r="G75" t="s">
        <v>116</v>
      </c>
      <c r="N75" t="str">
        <f t="shared" ref="N75:N90" si="8">C75</f>
        <v>Outcome performance - ODIs (financial) - Price control allocation - Additional control 2 - Embodied greenhouse gas emissions [SWB]</v>
      </c>
    </row>
    <row r="76" spans="1:14" x14ac:dyDescent="0.3">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598</v>
      </c>
      <c r="F76">
        <f>ADD22D!$AU$9</f>
        <v>2</v>
      </c>
      <c r="G76" t="s">
        <v>116</v>
      </c>
      <c r="N76" t="str">
        <f t="shared" si="8"/>
        <v>Outcome performance - ODIs (financial) - Price control allocation - Additional control 2 - Embodied greenhouse gas emissions [UUW]</v>
      </c>
    </row>
    <row r="77" spans="1:14" x14ac:dyDescent="0.3">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598</v>
      </c>
      <c r="F77">
        <f>ADD22D!$AU$9</f>
        <v>2</v>
      </c>
      <c r="G77" t="s">
        <v>116</v>
      </c>
      <c r="N77" t="str">
        <f t="shared" si="8"/>
        <v>Outcome performance - ODIs (financial) - Price control allocation - Additional control 2 - Lead pipe replacement</v>
      </c>
    </row>
    <row r="78" spans="1:14" x14ac:dyDescent="0.3">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598</v>
      </c>
      <c r="F78">
        <f>ADD22D!$AU$9</f>
        <v>2</v>
      </c>
      <c r="G78" t="s">
        <v>116</v>
      </c>
      <c r="N78" t="str">
        <f t="shared" si="8"/>
        <v>Outcome performance - ODIs (financial) - Price control allocation - Additional control 2 - Lower carbon concrete</v>
      </c>
    </row>
    <row r="79" spans="1:14" x14ac:dyDescent="0.3">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598</v>
      </c>
      <c r="F79">
        <f>ADD22D!$AU$9</f>
        <v>2</v>
      </c>
      <c r="G79" t="s">
        <v>116</v>
      </c>
      <c r="N79" t="str">
        <f t="shared" si="8"/>
        <v>Outcome performance - ODIs (financial) - Price control allocation - Additional control 2 - Low pressure</v>
      </c>
    </row>
    <row r="80" spans="1:14" x14ac:dyDescent="0.3">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598</v>
      </c>
      <c r="F80">
        <f>ADD22D!$AU$9</f>
        <v>2</v>
      </c>
      <c r="G80" t="s">
        <v>116</v>
      </c>
      <c r="N80" t="str">
        <f t="shared" si="8"/>
        <v>Outcome performance - ODIs (financial) - Price control allocation - Additional control 2 - Streetworks collaboration</v>
      </c>
    </row>
    <row r="81" spans="1:14" x14ac:dyDescent="0.3">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598</v>
      </c>
      <c r="F81">
        <f>ADD22D!$AU$9</f>
        <v>2</v>
      </c>
      <c r="G81" t="s">
        <v>116</v>
      </c>
      <c r="N81" t="str">
        <f t="shared" si="8"/>
        <v>Outcome performance - ODIs (financial) - Price control allocation - Additional control 2 - Wonderful Windermere</v>
      </c>
    </row>
    <row r="82" spans="1:14" x14ac:dyDescent="0.3">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598</v>
      </c>
      <c r="F82">
        <f>ADD22D!$AV$9</f>
        <v>2</v>
      </c>
      <c r="G82" t="s">
        <v>116</v>
      </c>
      <c r="N82" t="str">
        <f t="shared" si="8"/>
        <v>Outcome performance - ODIs (financial) - Price control allocation - Total - Capital carbon</v>
      </c>
    </row>
    <row r="83" spans="1:14" x14ac:dyDescent="0.3">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598</v>
      </c>
      <c r="F83">
        <f>ADD22D!$AV$9</f>
        <v>2</v>
      </c>
      <c r="G83" t="s">
        <v>116</v>
      </c>
      <c r="N83" t="str">
        <f t="shared" si="8"/>
        <v>Outcome performance - ODIs (financial) - Price control allocation - Total - Embodied greenhouse gas emissions [SWB]</v>
      </c>
    </row>
    <row r="84" spans="1:14" x14ac:dyDescent="0.3">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598</v>
      </c>
      <c r="F84">
        <f>ADD22D!$AV$9</f>
        <v>2</v>
      </c>
      <c r="G84" t="s">
        <v>116</v>
      </c>
      <c r="N84" t="str">
        <f t="shared" si="8"/>
        <v>Outcome performance - ODIs (financial) - Price control allocation - Total - Embodied greenhouse gas emissions [UUW]</v>
      </c>
    </row>
    <row r="85" spans="1:14" x14ac:dyDescent="0.3">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598</v>
      </c>
      <c r="F85">
        <f>ADD22D!$AV$9</f>
        <v>2</v>
      </c>
      <c r="G85" t="s">
        <v>116</v>
      </c>
      <c r="N85" t="str">
        <f t="shared" si="8"/>
        <v>Outcome performance - ODIs (financial) - Price control allocation - Total - Lead pipe replacement</v>
      </c>
    </row>
    <row r="86" spans="1:14" x14ac:dyDescent="0.3">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598</v>
      </c>
      <c r="F86">
        <f>ADD22D!$AV$9</f>
        <v>2</v>
      </c>
      <c r="G86" t="s">
        <v>116</v>
      </c>
      <c r="N86" t="str">
        <f t="shared" si="8"/>
        <v>Outcome performance - ODIs (financial) - Price control allocation - Total - Lower carbon concrete</v>
      </c>
    </row>
    <row r="87" spans="1:14" x14ac:dyDescent="0.3">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598</v>
      </c>
      <c r="F87">
        <f>ADD22D!$AV$9</f>
        <v>2</v>
      </c>
      <c r="G87" t="s">
        <v>116</v>
      </c>
      <c r="N87" t="str">
        <f t="shared" si="8"/>
        <v>Outcome performance - ODIs (financial) - Price control allocation - Total - Low pressure</v>
      </c>
    </row>
    <row r="88" spans="1:14" x14ac:dyDescent="0.3">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598</v>
      </c>
      <c r="F88">
        <f>ADD22D!$AV$9</f>
        <v>2</v>
      </c>
      <c r="G88" t="s">
        <v>116</v>
      </c>
      <c r="N88" t="str">
        <f t="shared" si="8"/>
        <v>Outcome performance - ODIs (financial) - Price control allocation - Total - Streetworks collaboration</v>
      </c>
    </row>
    <row r="89" spans="1:14" x14ac:dyDescent="0.3">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598</v>
      </c>
      <c r="F89">
        <f>ADD22D!$AV$9</f>
        <v>2</v>
      </c>
      <c r="G89" t="s">
        <v>116</v>
      </c>
      <c r="N89" t="str">
        <f t="shared" si="8"/>
        <v>Outcome performance - ODIs (financial) - Price control allocation - Total - Wonderful Windermere</v>
      </c>
    </row>
    <row r="90" spans="1:14" x14ac:dyDescent="0.3">
      <c r="A90" s="359" t="str">
        <f>ADD22D!$AX13</f>
        <v>ADD22D_01MBE_PR24</v>
      </c>
      <c r="C90" t="str">
        <f xml:space="preserve"> (LEFT(ADD22D!$B$4, LEN(ADD22D!$B$4)) &amp; " - " &amp; ADD22D!$AX$6 &amp; " - " &amp; ADD22D!$AK13)</f>
        <v>Outcome performance - ODIs (financial) - Marginal benefits (£m) - Capital carbon</v>
      </c>
      <c r="D90" t="str">
        <f>ADD22D!$AX$8</f>
        <v>£m</v>
      </c>
      <c r="E90" t="s">
        <v>598</v>
      </c>
      <c r="F90">
        <f>ADD22D!$AX$9</f>
        <v>6</v>
      </c>
      <c r="G90" t="s">
        <v>116</v>
      </c>
      <c r="N90" t="str">
        <f t="shared" si="8"/>
        <v>Outcome performance - ODIs (financial) - Marginal benefits (£m) - Capital carbon</v>
      </c>
    </row>
    <row r="91" spans="1:14" x14ac:dyDescent="0.3">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598</v>
      </c>
      <c r="F91">
        <f>ADD22D!$AX$9</f>
        <v>6</v>
      </c>
      <c r="G91" t="s">
        <v>116</v>
      </c>
      <c r="N91" t="str">
        <f t="shared" ref="N91:N98" si="9">C91</f>
        <v>Outcome performance - ODIs (financial) - Marginal benefits (£m) - Embodied greenhouse gas emissions [SWB]</v>
      </c>
    </row>
    <row r="92" spans="1:14" x14ac:dyDescent="0.3">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598</v>
      </c>
      <c r="F92">
        <f>ADD22D!$AX$9</f>
        <v>6</v>
      </c>
      <c r="G92" t="s">
        <v>116</v>
      </c>
      <c r="N92" t="str">
        <f t="shared" si="9"/>
        <v>Outcome performance - ODIs (financial) - Marginal benefits (£m) - Embodied greenhouse gas emissions [UUW]</v>
      </c>
    </row>
    <row r="93" spans="1:14" x14ac:dyDescent="0.3">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598</v>
      </c>
      <c r="F93">
        <f>ADD22D!$AX$9</f>
        <v>6</v>
      </c>
      <c r="G93" t="s">
        <v>116</v>
      </c>
      <c r="N93" t="str">
        <f t="shared" si="9"/>
        <v>Outcome performance - ODIs (financial) - Marginal benefits (£m) - Lead pipe replacement</v>
      </c>
    </row>
    <row r="94" spans="1:14" x14ac:dyDescent="0.3">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598</v>
      </c>
      <c r="F94">
        <f>ADD22D!$AX$9</f>
        <v>6</v>
      </c>
      <c r="G94" t="s">
        <v>116</v>
      </c>
      <c r="N94" t="str">
        <f t="shared" si="9"/>
        <v>Outcome performance - ODIs (financial) - Marginal benefits (£m) - Lower carbon concrete</v>
      </c>
    </row>
    <row r="95" spans="1:14" x14ac:dyDescent="0.3">
      <c r="A95" s="359" t="str">
        <f>ADD22D!$AX18</f>
        <v>ADD22D_06MBE_PR24</v>
      </c>
      <c r="C95" t="str">
        <f xml:space="preserve"> (LEFT(ADD22D!$B$4, LEN(ADD22D!$B$4)) &amp; " - " &amp; ADD22D!$AX$6 &amp; " - " &amp; ADD22D!$AK18)</f>
        <v>Outcome performance - ODIs (financial) - Marginal benefits (£m) - Low pressure</v>
      </c>
      <c r="D95" t="str">
        <f>ADD22D!$AX$8</f>
        <v>£m</v>
      </c>
      <c r="E95" t="s">
        <v>598</v>
      </c>
      <c r="F95">
        <f>ADD22D!$AX$9</f>
        <v>6</v>
      </c>
      <c r="G95" t="s">
        <v>116</v>
      </c>
      <c r="N95" t="str">
        <f t="shared" si="9"/>
        <v>Outcome performance - ODIs (financial) - Marginal benefits (£m) - Low pressure</v>
      </c>
    </row>
    <row r="96" spans="1:14" x14ac:dyDescent="0.3">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598</v>
      </c>
      <c r="F96">
        <f>ADD22D!$AX$9</f>
        <v>6</v>
      </c>
      <c r="G96" t="s">
        <v>116</v>
      </c>
      <c r="N96" t="str">
        <f t="shared" si="9"/>
        <v>Outcome performance - ODIs (financial) - Marginal benefits (£m) - Streetworks collaboration</v>
      </c>
    </row>
    <row r="97" spans="1:14" x14ac:dyDescent="0.3">
      <c r="A97" s="359" t="str">
        <f>ADD22D!$AX20</f>
        <v>ADD22D_08MBE_PR24</v>
      </c>
      <c r="C97" t="str">
        <f xml:space="preserve"> (LEFT(ADD22D!$B$4, LEN(ADD22D!$B$4)) &amp; " - " &amp; ADD22D!$AX$6 &amp; " - " &amp; ADD22D!$AK20)</f>
        <v>Outcome performance - ODIs (financial) - Marginal benefits (£m) - Wonderful Windermere</v>
      </c>
      <c r="D97" t="str">
        <f>ADD22D!$AX$8</f>
        <v>£m</v>
      </c>
      <c r="E97" t="s">
        <v>598</v>
      </c>
      <c r="F97">
        <f>ADD22D!$AX$9</f>
        <v>6</v>
      </c>
      <c r="G97" t="s">
        <v>116</v>
      </c>
      <c r="N97" t="str">
        <f t="shared" si="9"/>
        <v>Outcome performance - ODIs (financial) - Marginal benefits (£m) - Wonderful Windermere</v>
      </c>
    </row>
    <row r="98" spans="1:14" x14ac:dyDescent="0.3">
      <c r="A98" s="359" t="str">
        <f>ADD22D!$AY13</f>
        <v>ADD22D_01BSF_PR24</v>
      </c>
      <c r="C98" t="str">
        <f xml:space="preserve"> (LEFT(ADD22D!$B$4, LEN(ADD22D!$B$4)) &amp; " - " &amp; ADD22D!$AY$6 &amp; " - " &amp; ADD22D!$AK13)</f>
        <v>Outcome performance - ODIs (financial) - Benefit sharing factor (%) - Capital carbon</v>
      </c>
      <c r="D98" t="str">
        <f>ADD22D!$AY$8</f>
        <v>%</v>
      </c>
      <c r="E98" t="s">
        <v>598</v>
      </c>
      <c r="F98">
        <f>ADD22D!$AY$9</f>
        <v>2</v>
      </c>
      <c r="G98" t="s">
        <v>116</v>
      </c>
      <c r="N98" t="str">
        <f t="shared" si="9"/>
        <v>Outcome performance - ODIs (financial) - Benefit sharing factor (%) - Capital carbon</v>
      </c>
    </row>
    <row r="99" spans="1:14" x14ac:dyDescent="0.3">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598</v>
      </c>
      <c r="F99">
        <f>ADD22D!$AY$9</f>
        <v>2</v>
      </c>
      <c r="G99" t="s">
        <v>116</v>
      </c>
      <c r="N99" t="str">
        <f t="shared" ref="N99:N105" si="10">C99</f>
        <v>Outcome performance - ODIs (financial) - Benefit sharing factor (%) - Embodied greenhouse gas emissions [SWB]</v>
      </c>
    </row>
    <row r="100" spans="1:14" x14ac:dyDescent="0.3">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598</v>
      </c>
      <c r="F100">
        <f>ADD22D!$AY$9</f>
        <v>2</v>
      </c>
      <c r="G100" t="s">
        <v>116</v>
      </c>
      <c r="N100" t="str">
        <f t="shared" si="10"/>
        <v>Outcome performance - ODIs (financial) - Benefit sharing factor (%) - Embodied greenhouse gas emissions [UUW]</v>
      </c>
    </row>
    <row r="101" spans="1:14" x14ac:dyDescent="0.3">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598</v>
      </c>
      <c r="F101">
        <f>ADD22D!$AY$9</f>
        <v>2</v>
      </c>
      <c r="G101" t="s">
        <v>116</v>
      </c>
      <c r="N101" t="str">
        <f t="shared" si="10"/>
        <v>Outcome performance - ODIs (financial) - Benefit sharing factor (%) - Lead pipe replacement</v>
      </c>
    </row>
    <row r="102" spans="1:14" x14ac:dyDescent="0.3">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598</v>
      </c>
      <c r="F102">
        <f>ADD22D!$AY$9</f>
        <v>2</v>
      </c>
      <c r="G102" t="s">
        <v>116</v>
      </c>
      <c r="N102" t="str">
        <f t="shared" si="10"/>
        <v>Outcome performance - ODIs (financial) - Benefit sharing factor (%) - Lower carbon concrete</v>
      </c>
    </row>
    <row r="103" spans="1:14" x14ac:dyDescent="0.3">
      <c r="A103" s="359" t="str">
        <f>ADD22D!$AY18</f>
        <v>ADD22D_06BSF_PR24</v>
      </c>
      <c r="C103" t="str">
        <f xml:space="preserve"> (LEFT(ADD22D!$B$4, LEN(ADD22D!$B$4)) &amp; " - " &amp; ADD22D!$AY$6 &amp; " - " &amp; ADD22D!$AK18)</f>
        <v>Outcome performance - ODIs (financial) - Benefit sharing factor (%) - Low pressure</v>
      </c>
      <c r="D103" t="str">
        <f>ADD22D!$AY$8</f>
        <v>%</v>
      </c>
      <c r="E103" t="s">
        <v>598</v>
      </c>
      <c r="F103">
        <f>ADD22D!$AY$9</f>
        <v>2</v>
      </c>
      <c r="G103" t="s">
        <v>116</v>
      </c>
      <c r="N103" t="str">
        <f t="shared" si="10"/>
        <v>Outcome performance - ODIs (financial) - Benefit sharing factor (%) - Low pressure</v>
      </c>
    </row>
    <row r="104" spans="1:14" x14ac:dyDescent="0.3">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598</v>
      </c>
      <c r="F104">
        <f>ADD22D!$AY$9</f>
        <v>2</v>
      </c>
      <c r="G104" t="s">
        <v>116</v>
      </c>
      <c r="N104" t="str">
        <f t="shared" si="10"/>
        <v>Outcome performance - ODIs (financial) - Benefit sharing factor (%) - Streetworks collaboration</v>
      </c>
    </row>
    <row r="105" spans="1:14" x14ac:dyDescent="0.3">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598</v>
      </c>
      <c r="F105">
        <f>ADD22D!$AY$9</f>
        <v>2</v>
      </c>
      <c r="G105" t="s">
        <v>116</v>
      </c>
      <c r="N105" t="str">
        <f t="shared" si="10"/>
        <v>Outcome performance - ODIs (financial) - Benefit sharing factor (%) - Wonderful Windermere</v>
      </c>
    </row>
    <row r="106" spans="1:14" x14ac:dyDescent="0.3">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598</v>
      </c>
      <c r="F106">
        <f>ADD22D!$AZ$9</f>
        <v>6</v>
      </c>
      <c r="G106" t="s">
        <v>116</v>
      </c>
      <c r="N106" t="str">
        <f t="shared" ref="N106:N128" si="11">C106</f>
        <v>Outcome performance - ODIs (financial) - Standard outperformance rate (£m) - Capital carbon</v>
      </c>
    </row>
    <row r="107" spans="1:14" x14ac:dyDescent="0.3">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598</v>
      </c>
      <c r="F107">
        <f>ADD22D!$AZ$9</f>
        <v>6</v>
      </c>
      <c r="G107" t="s">
        <v>116</v>
      </c>
      <c r="N107" t="str">
        <f t="shared" si="11"/>
        <v>Outcome performance - ODIs (financial) - Standard outperformance rate (£m) - Embodied greenhouse gas emissions [SWB]</v>
      </c>
    </row>
    <row r="108" spans="1:14" x14ac:dyDescent="0.3">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598</v>
      </c>
      <c r="F108">
        <f>ADD22D!$AZ$9</f>
        <v>6</v>
      </c>
      <c r="G108" t="s">
        <v>116</v>
      </c>
      <c r="N108" t="str">
        <f t="shared" si="11"/>
        <v>Outcome performance - ODIs (financial) - Standard outperformance rate (£m) - Embodied greenhouse gas emissions [UUW]</v>
      </c>
    </row>
    <row r="109" spans="1:14" x14ac:dyDescent="0.3">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598</v>
      </c>
      <c r="F109">
        <f>ADD22D!$AZ$9</f>
        <v>6</v>
      </c>
      <c r="G109" t="s">
        <v>116</v>
      </c>
      <c r="N109" t="str">
        <f t="shared" si="11"/>
        <v>Outcome performance - ODIs (financial) - Standard outperformance rate (£m) - Lead pipe replacement</v>
      </c>
    </row>
    <row r="110" spans="1:14" x14ac:dyDescent="0.3">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598</v>
      </c>
      <c r="F110">
        <f>ADD22D!$AZ$9</f>
        <v>6</v>
      </c>
      <c r="G110" t="s">
        <v>116</v>
      </c>
      <c r="N110" t="str">
        <f t="shared" si="11"/>
        <v>Outcome performance - ODIs (financial) - Standard outperformance rate (£m) - Lower carbon concrete</v>
      </c>
    </row>
    <row r="111" spans="1:14" x14ac:dyDescent="0.3">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598</v>
      </c>
      <c r="F111">
        <f>ADD22D!$AZ$9</f>
        <v>6</v>
      </c>
      <c r="G111" t="s">
        <v>116</v>
      </c>
      <c r="N111" t="str">
        <f t="shared" si="11"/>
        <v>Outcome performance - ODIs (financial) - Standard outperformance rate (£m) - Low pressure</v>
      </c>
    </row>
    <row r="112" spans="1:14" x14ac:dyDescent="0.3">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598</v>
      </c>
      <c r="F112">
        <f>ADD22D!$AZ$9</f>
        <v>6</v>
      </c>
      <c r="G112" t="s">
        <v>116</v>
      </c>
      <c r="N112" t="str">
        <f t="shared" si="11"/>
        <v>Outcome performance - ODIs (financial) - Standard outperformance rate (£m) - Streetworks collaboration</v>
      </c>
    </row>
    <row r="113" spans="1:14" x14ac:dyDescent="0.3">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598</v>
      </c>
      <c r="F113">
        <f>ADD22D!$AZ$9</f>
        <v>6</v>
      </c>
      <c r="G113" t="s">
        <v>116</v>
      </c>
      <c r="N113" t="str">
        <f t="shared" si="11"/>
        <v>Outcome performance - ODIs (financial) - Standard outperformance rate (£m) - Wonderful Windermere</v>
      </c>
    </row>
    <row r="114" spans="1:14" x14ac:dyDescent="0.3">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598</v>
      </c>
      <c r="F114">
        <f>ADD22D!$BA$9</f>
        <v>6</v>
      </c>
      <c r="G114" t="s">
        <v>116</v>
      </c>
      <c r="N114" t="str">
        <f t="shared" si="11"/>
        <v>Outcome performance - ODIs (financial) - Standard underperformance rate (£m) - Capital carbon</v>
      </c>
    </row>
    <row r="115" spans="1:14" x14ac:dyDescent="0.3">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598</v>
      </c>
      <c r="F115">
        <f>ADD22D!$BA$9</f>
        <v>6</v>
      </c>
      <c r="G115" t="s">
        <v>116</v>
      </c>
      <c r="N115" t="str">
        <f t="shared" si="11"/>
        <v>Outcome performance - ODIs (financial) - Standard underperformance rate (£m) - Embodied greenhouse gas emissions [SWB]</v>
      </c>
    </row>
    <row r="116" spans="1:14" x14ac:dyDescent="0.3">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598</v>
      </c>
      <c r="F116">
        <f>ADD22D!$BA$9</f>
        <v>6</v>
      </c>
      <c r="G116" t="s">
        <v>116</v>
      </c>
      <c r="N116" t="str">
        <f t="shared" si="11"/>
        <v>Outcome performance - ODIs (financial) - Standard underperformance rate (£m) - Embodied greenhouse gas emissions [UUW]</v>
      </c>
    </row>
    <row r="117" spans="1:14" x14ac:dyDescent="0.3">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598</v>
      </c>
      <c r="F117">
        <f>ADD22D!$BA$9</f>
        <v>6</v>
      </c>
      <c r="G117" t="s">
        <v>116</v>
      </c>
      <c r="N117" t="str">
        <f t="shared" si="11"/>
        <v>Outcome performance - ODIs (financial) - Standard underperformance rate (£m) - Lead pipe replacement</v>
      </c>
    </row>
    <row r="118" spans="1:14" x14ac:dyDescent="0.3">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598</v>
      </c>
      <c r="F118">
        <f>ADD22D!$BA$9</f>
        <v>6</v>
      </c>
      <c r="G118" t="s">
        <v>116</v>
      </c>
      <c r="N118" t="str">
        <f t="shared" si="11"/>
        <v>Outcome performance - ODIs (financial) - Standard underperformance rate (£m) - Lower carbon concrete</v>
      </c>
    </row>
    <row r="119" spans="1:14" x14ac:dyDescent="0.3">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598</v>
      </c>
      <c r="F119">
        <f>ADD22D!$BA$9</f>
        <v>6</v>
      </c>
      <c r="G119" t="s">
        <v>116</v>
      </c>
      <c r="N119" t="str">
        <f t="shared" si="11"/>
        <v>Outcome performance - ODIs (financial) - Standard underperformance rate (£m) - Low pressure</v>
      </c>
    </row>
    <row r="120" spans="1:14" x14ac:dyDescent="0.3">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598</v>
      </c>
      <c r="F120">
        <f>ADD22D!$BA$9</f>
        <v>6</v>
      </c>
      <c r="G120" t="s">
        <v>116</v>
      </c>
      <c r="N120" t="str">
        <f t="shared" si="11"/>
        <v>Outcome performance - ODIs (financial) - Standard underperformance rate (£m) - Streetworks collaboration</v>
      </c>
    </row>
    <row r="121" spans="1:14" x14ac:dyDescent="0.3">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598</v>
      </c>
      <c r="F121">
        <f>ADD22D!$BA$9</f>
        <v>6</v>
      </c>
      <c r="G121" t="s">
        <v>116</v>
      </c>
      <c r="N121" t="str">
        <f t="shared" si="11"/>
        <v>Outcome performance - ODIs (financial) - Standard underperformance rate (£m) - Wonderful Windermere</v>
      </c>
    </row>
    <row r="122" spans="1:14" x14ac:dyDescent="0.3">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598</v>
      </c>
      <c r="F122">
        <f>ADD22D!$BB$9</f>
        <v>3</v>
      </c>
      <c r="G122" t="s">
        <v>116</v>
      </c>
      <c r="N122" t="str">
        <f t="shared" si="11"/>
        <v>Outcome performance - ODIs (financial) - Enhanced outperformance thresholds (where relevant) - Capital carbon</v>
      </c>
    </row>
    <row r="123" spans="1:14" x14ac:dyDescent="0.3">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598</v>
      </c>
      <c r="F123">
        <f>ADD22D!$BB$9</f>
        <v>3</v>
      </c>
      <c r="G123" t="s">
        <v>116</v>
      </c>
      <c r="N123" t="str">
        <f t="shared" si="11"/>
        <v>Outcome performance - ODIs (financial) - Enhanced outperformance thresholds (where relevant) - Embodied greenhouse gas emissions [SWB]</v>
      </c>
    </row>
    <row r="124" spans="1:14" x14ac:dyDescent="0.3">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598</v>
      </c>
      <c r="F124">
        <f>ADD22D!$BB$9</f>
        <v>3</v>
      </c>
      <c r="G124" t="s">
        <v>116</v>
      </c>
      <c r="N124" t="str">
        <f t="shared" si="11"/>
        <v>Outcome performance - ODIs (financial) - Enhanced outperformance thresholds (where relevant) - Embodied greenhouse gas emissions [UUW]</v>
      </c>
    </row>
    <row r="125" spans="1:14" x14ac:dyDescent="0.3">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598</v>
      </c>
      <c r="F125">
        <f>ADD22D!$BB$9</f>
        <v>3</v>
      </c>
      <c r="G125" t="s">
        <v>116</v>
      </c>
      <c r="N125" t="str">
        <f t="shared" si="11"/>
        <v>Outcome performance - ODIs (financial) - Enhanced outperformance thresholds (where relevant) - Lead pipe replacement</v>
      </c>
    </row>
    <row r="126" spans="1:14" x14ac:dyDescent="0.3">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598</v>
      </c>
      <c r="F126">
        <f>ADD22D!$BB$9</f>
        <v>3</v>
      </c>
      <c r="G126" t="s">
        <v>116</v>
      </c>
      <c r="N126" t="str">
        <f t="shared" si="11"/>
        <v>Outcome performance - ODIs (financial) - Enhanced outperformance thresholds (where relevant) - Lower carbon concrete</v>
      </c>
    </row>
    <row r="127" spans="1:14" x14ac:dyDescent="0.3">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598</v>
      </c>
      <c r="F127">
        <f>ADD22D!$BB$9</f>
        <v>3</v>
      </c>
      <c r="G127" t="s">
        <v>116</v>
      </c>
      <c r="N127" t="str">
        <f t="shared" si="11"/>
        <v>Outcome performance - ODIs (financial) - Enhanced outperformance thresholds (where relevant) - Low pressure</v>
      </c>
    </row>
    <row r="128" spans="1:14" x14ac:dyDescent="0.3">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598</v>
      </c>
      <c r="F128">
        <f>ADD22D!$BB$9</f>
        <v>3</v>
      </c>
      <c r="G128" t="s">
        <v>116</v>
      </c>
      <c r="N128" t="str">
        <f t="shared" si="11"/>
        <v>Outcome performance - ODIs (financial) - Enhanced outperformance thresholds (where relevant) - Streetworks collaboration</v>
      </c>
    </row>
    <row r="129" spans="1:14" x14ac:dyDescent="0.3">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598</v>
      </c>
      <c r="F129">
        <f>ADD22D!$BB$9</f>
        <v>3</v>
      </c>
      <c r="G129" t="s">
        <v>116</v>
      </c>
      <c r="N129" t="str">
        <f t="shared" ref="N129:N177" si="12">C129</f>
        <v>Outcome performance - ODIs (financial) - Enhanced outperformance thresholds (where relevant) - Wonderful Windermere</v>
      </c>
    </row>
    <row r="130" spans="1:14" x14ac:dyDescent="0.3">
      <c r="A130" s="358" t="str">
        <f>ADD22D!$BH13</f>
        <v>ADD22D_01ODITY_PR24</v>
      </c>
      <c r="C130" t="str">
        <f xml:space="preserve"> (LEFT(ADD22D!$B$4, LEN(ADD22D!$B$4)) &amp; " - " &amp; ADD22D!$BH$6 &amp; " - " &amp; ADD22D!$AK13)</f>
        <v>Outcome performance - ODIs (financial) - ODI type - Capital carbon</v>
      </c>
      <c r="D130" t="str">
        <f>ADD22D!$BH$8</f>
        <v>Text</v>
      </c>
      <c r="E130" t="s">
        <v>598</v>
      </c>
      <c r="F130">
        <f>ADD22D!$BH$9</f>
        <v>0</v>
      </c>
      <c r="G130" t="s">
        <v>116</v>
      </c>
      <c r="N130" t="str">
        <f t="shared" si="12"/>
        <v>Outcome performance - ODIs (financial) - ODI type - Capital carbon</v>
      </c>
    </row>
    <row r="131" spans="1:14" x14ac:dyDescent="0.3">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598</v>
      </c>
      <c r="F131">
        <f>ADD22D!$BH$9</f>
        <v>0</v>
      </c>
      <c r="G131" t="s">
        <v>116</v>
      </c>
      <c r="N131" t="str">
        <f t="shared" si="12"/>
        <v>Outcome performance - ODIs (financial) - ODI type - Embodied greenhouse gas emissions [SWB]</v>
      </c>
    </row>
    <row r="132" spans="1:14" x14ac:dyDescent="0.3">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598</v>
      </c>
      <c r="F132">
        <f>ADD22D!$BH$9</f>
        <v>0</v>
      </c>
      <c r="G132" t="s">
        <v>116</v>
      </c>
      <c r="N132" t="str">
        <f t="shared" si="12"/>
        <v>Outcome performance - ODIs (financial) - ODI type - Embodied greenhouse gas emissions [UUW]</v>
      </c>
    </row>
    <row r="133" spans="1:14" x14ac:dyDescent="0.3">
      <c r="A133" s="358" t="str">
        <f>ADD22D!$BH16</f>
        <v>ADD22D_04ODITY_PR24</v>
      </c>
      <c r="C133" t="str">
        <f xml:space="preserve"> (LEFT(ADD22D!$B$4, LEN(ADD22D!$B$4)) &amp; " - " &amp; ADD22D!$BH$6 &amp; " - " &amp; ADD22D!$AK16)</f>
        <v>Outcome performance - ODIs (financial) - ODI type - Lead pipe replacement</v>
      </c>
      <c r="D133" t="str">
        <f>ADD22D!$BH$8</f>
        <v>Text</v>
      </c>
      <c r="E133" t="s">
        <v>598</v>
      </c>
      <c r="F133">
        <f>ADD22D!$BH$9</f>
        <v>0</v>
      </c>
      <c r="G133" t="s">
        <v>116</v>
      </c>
      <c r="N133" t="str">
        <f t="shared" si="12"/>
        <v>Outcome performance - ODIs (financial) - ODI type - Lead pipe replacement</v>
      </c>
    </row>
    <row r="134" spans="1:14" x14ac:dyDescent="0.3">
      <c r="A134" s="358" t="str">
        <f>ADD22D!$BH17</f>
        <v>ADD22D_05ODITY_PR24</v>
      </c>
      <c r="C134" t="str">
        <f xml:space="preserve"> (LEFT(ADD22D!$B$4, LEN(ADD22D!$B$4)) &amp; " - " &amp; ADD22D!$BH$6 &amp; " - " &amp; ADD22D!$AK17)</f>
        <v>Outcome performance - ODIs (financial) - ODI type - Lower carbon concrete</v>
      </c>
      <c r="D134" t="str">
        <f>ADD22D!$BH$8</f>
        <v>Text</v>
      </c>
      <c r="E134" t="s">
        <v>598</v>
      </c>
      <c r="F134">
        <f>ADD22D!$BH$9</f>
        <v>0</v>
      </c>
      <c r="G134" t="s">
        <v>116</v>
      </c>
      <c r="N134" t="str">
        <f t="shared" si="12"/>
        <v>Outcome performance - ODIs (financial) - ODI type - Lower carbon concrete</v>
      </c>
    </row>
    <row r="135" spans="1:14" x14ac:dyDescent="0.3">
      <c r="A135" s="358" t="str">
        <f>ADD22D!$BH18</f>
        <v>ADD22D_06ODITY_PR24</v>
      </c>
      <c r="C135" t="str">
        <f xml:space="preserve"> (LEFT(ADD22D!$B$4, LEN(ADD22D!$B$4)) &amp; " - " &amp; ADD22D!$BH$6 &amp; " - " &amp; ADD22D!$AK18)</f>
        <v>Outcome performance - ODIs (financial) - ODI type - Low pressure</v>
      </c>
      <c r="D135" t="str">
        <f>ADD22D!$BH$8</f>
        <v>Text</v>
      </c>
      <c r="E135" t="s">
        <v>598</v>
      </c>
      <c r="F135">
        <f>ADD22D!$BH$9</f>
        <v>0</v>
      </c>
      <c r="G135" t="s">
        <v>116</v>
      </c>
      <c r="N135" t="str">
        <f t="shared" si="12"/>
        <v>Outcome performance - ODIs (financial) - ODI type - Low pressure</v>
      </c>
    </row>
    <row r="136" spans="1:14" x14ac:dyDescent="0.3">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598</v>
      </c>
      <c r="F136">
        <f>ADD22D!$BH$9</f>
        <v>0</v>
      </c>
      <c r="G136" t="s">
        <v>116</v>
      </c>
      <c r="N136" t="str">
        <f t="shared" si="12"/>
        <v>Outcome performance - ODIs (financial) - ODI type - Streetworks collaboration</v>
      </c>
    </row>
    <row r="137" spans="1:14" x14ac:dyDescent="0.3">
      <c r="A137" s="358" t="str">
        <f>ADD22D!$BH20</f>
        <v>ADD22D_08ODITY_PR24</v>
      </c>
      <c r="C137" t="str">
        <f xml:space="preserve"> (LEFT(ADD22D!$B$4, LEN(ADD22D!$B$4)) &amp; " - " &amp; ADD22D!$BH$6 &amp; " - " &amp; ADD22D!$AK20)</f>
        <v>Outcome performance - ODIs (financial) - ODI type - Wonderful Windermere</v>
      </c>
      <c r="D137" t="str">
        <f>ADD22D!$BH$8</f>
        <v>Text</v>
      </c>
      <c r="E137" t="s">
        <v>598</v>
      </c>
      <c r="F137">
        <f>ADD22D!$BH$9</f>
        <v>0</v>
      </c>
      <c r="G137" t="s">
        <v>116</v>
      </c>
      <c r="N137" t="str">
        <f t="shared" si="12"/>
        <v>Outcome performance - ODIs (financial) - ODI type - Wonderful Windermere</v>
      </c>
    </row>
    <row r="138" spans="1:14" x14ac:dyDescent="0.3">
      <c r="A138" s="358" t="str">
        <f>ADD22D!$BI13</f>
        <v>ADD22D_01ODIF_PR24</v>
      </c>
      <c r="C138" t="str">
        <f xml:space="preserve"> (LEFT(ADD22D!$B$4, LEN(ADD22D!$B$4)) &amp; " - " &amp; ADD22D!$BI$6 &amp; " - " &amp; ADD22D!$AK13)</f>
        <v>Outcome performance - ODIs (financial) - ODI form - Capital carbon</v>
      </c>
      <c r="D138" t="str">
        <f>ADD22D!$BI$8</f>
        <v>Text</v>
      </c>
      <c r="E138" t="s">
        <v>598</v>
      </c>
      <c r="F138">
        <f>ADD22D!$BI$9</f>
        <v>0</v>
      </c>
      <c r="G138" t="s">
        <v>116</v>
      </c>
      <c r="N138" t="str">
        <f t="shared" si="12"/>
        <v>Outcome performance - ODIs (financial) - ODI form - Capital carbon</v>
      </c>
    </row>
    <row r="139" spans="1:14" x14ac:dyDescent="0.3">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598</v>
      </c>
      <c r="F139">
        <f>ADD22D!$BI$9</f>
        <v>0</v>
      </c>
      <c r="G139" t="s">
        <v>116</v>
      </c>
      <c r="N139" t="str">
        <f t="shared" si="12"/>
        <v>Outcome performance - ODIs (financial) - ODI form - Embodied greenhouse gas emissions [SWB]</v>
      </c>
    </row>
    <row r="140" spans="1:14" x14ac:dyDescent="0.3">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598</v>
      </c>
      <c r="F140">
        <f>ADD22D!$BI$9</f>
        <v>0</v>
      </c>
      <c r="G140" t="s">
        <v>116</v>
      </c>
      <c r="N140" t="str">
        <f t="shared" si="12"/>
        <v>Outcome performance - ODIs (financial) - ODI form - Embodied greenhouse gas emissions [UUW]</v>
      </c>
    </row>
    <row r="141" spans="1:14" x14ac:dyDescent="0.3">
      <c r="A141" s="358" t="str">
        <f>ADD22D!$BI16</f>
        <v>ADD22D_04ODIF_PR24</v>
      </c>
      <c r="C141" t="str">
        <f xml:space="preserve"> (LEFT(ADD22D!$B$4, LEN(ADD22D!$B$4)) &amp; " - " &amp; ADD22D!$BI$6 &amp; " - " &amp; ADD22D!$AK16)</f>
        <v>Outcome performance - ODIs (financial) - ODI form - Lead pipe replacement</v>
      </c>
      <c r="D141" t="str">
        <f>ADD22D!$BI$8</f>
        <v>Text</v>
      </c>
      <c r="E141" t="s">
        <v>598</v>
      </c>
      <c r="F141">
        <f>ADD22D!$BI$9</f>
        <v>0</v>
      </c>
      <c r="G141" t="s">
        <v>116</v>
      </c>
      <c r="N141" t="str">
        <f t="shared" si="12"/>
        <v>Outcome performance - ODIs (financial) - ODI form - Lead pipe replacement</v>
      </c>
    </row>
    <row r="142" spans="1:14" x14ac:dyDescent="0.3">
      <c r="A142" s="358" t="str">
        <f>ADD22D!$BI17</f>
        <v>ADD22D_05ODIF_PR24</v>
      </c>
      <c r="C142" t="str">
        <f xml:space="preserve"> (LEFT(ADD22D!$B$4, LEN(ADD22D!$B$4)) &amp; " - " &amp; ADD22D!$BI$6 &amp; " - " &amp; ADD22D!$AK17)</f>
        <v>Outcome performance - ODIs (financial) - ODI form - Lower carbon concrete</v>
      </c>
      <c r="D142" t="str">
        <f>ADD22D!$BI$8</f>
        <v>Text</v>
      </c>
      <c r="E142" t="s">
        <v>598</v>
      </c>
      <c r="F142">
        <f>ADD22D!$BI$9</f>
        <v>0</v>
      </c>
      <c r="G142" t="s">
        <v>116</v>
      </c>
      <c r="N142" t="str">
        <f t="shared" si="12"/>
        <v>Outcome performance - ODIs (financial) - ODI form - Lower carbon concrete</v>
      </c>
    </row>
    <row r="143" spans="1:14" x14ac:dyDescent="0.3">
      <c r="A143" s="358" t="str">
        <f>ADD22D!$BI18</f>
        <v>ADD22D_06ODIF_PR24</v>
      </c>
      <c r="C143" t="str">
        <f xml:space="preserve"> (LEFT(ADD22D!$B$4, LEN(ADD22D!$B$4)) &amp; " - " &amp; ADD22D!$BI$6 &amp; " - " &amp; ADD22D!$AK18)</f>
        <v>Outcome performance - ODIs (financial) - ODI form - Low pressure</v>
      </c>
      <c r="D143" t="str">
        <f>ADD22D!$BI$8</f>
        <v>Text</v>
      </c>
      <c r="E143" t="s">
        <v>598</v>
      </c>
      <c r="F143">
        <f>ADD22D!$BI$9</f>
        <v>0</v>
      </c>
      <c r="G143" t="s">
        <v>116</v>
      </c>
      <c r="N143" t="str">
        <f t="shared" si="12"/>
        <v>Outcome performance - ODIs (financial) - ODI form - Low pressure</v>
      </c>
    </row>
    <row r="144" spans="1:14" x14ac:dyDescent="0.3">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598</v>
      </c>
      <c r="F144">
        <f>ADD22D!$BI$9</f>
        <v>0</v>
      </c>
      <c r="G144" t="s">
        <v>116</v>
      </c>
      <c r="N144" t="str">
        <f t="shared" si="12"/>
        <v>Outcome performance - ODIs (financial) - ODI form - Streetworks collaboration</v>
      </c>
    </row>
    <row r="145" spans="1:14" x14ac:dyDescent="0.3">
      <c r="A145" s="358" t="str">
        <f>ADD22D!$BI20</f>
        <v>ADD22D_08ODIF_PR24</v>
      </c>
      <c r="C145" t="str">
        <f xml:space="preserve"> (LEFT(ADD22D!$B$4, LEN(ADD22D!$B$4)) &amp; " - " &amp; ADD22D!$BI$6 &amp; " - " &amp; ADD22D!$AK20)</f>
        <v>Outcome performance - ODIs (financial) - ODI form - Wonderful Windermere</v>
      </c>
      <c r="D145" t="str">
        <f>ADD22D!$BI$8</f>
        <v>Text</v>
      </c>
      <c r="E145" t="s">
        <v>598</v>
      </c>
      <c r="F145">
        <f>ADD22D!$BI$9</f>
        <v>0</v>
      </c>
      <c r="G145" t="s">
        <v>116</v>
      </c>
      <c r="N145" t="str">
        <f t="shared" si="12"/>
        <v>Outcome performance - ODIs (financial) - ODI form - Wonderful Windermere</v>
      </c>
    </row>
    <row r="146" spans="1:14" x14ac:dyDescent="0.3">
      <c r="A146" s="358" t="str">
        <f>ADD22D!$BJ13</f>
        <v>ADD22D_01ODITI_PR24</v>
      </c>
      <c r="C146" t="str">
        <f xml:space="preserve"> (LEFT(ADD22D!$B$4, LEN(ADD22D!$B$4)) &amp; " - " &amp; ADD22D!$BJ$6 &amp; " - " &amp; ADD22D!$AK13)</f>
        <v>Outcome performance - ODIs (financial) - ODI timing - Capital carbon</v>
      </c>
      <c r="D146" t="str">
        <f>ADD22D!$BJ$8</f>
        <v>Text</v>
      </c>
      <c r="E146" t="s">
        <v>598</v>
      </c>
      <c r="F146">
        <f>ADD22D!$BJ$9</f>
        <v>0</v>
      </c>
      <c r="G146" t="s">
        <v>116</v>
      </c>
      <c r="N146" t="str">
        <f t="shared" si="12"/>
        <v>Outcome performance - ODIs (financial) - ODI timing - Capital carbon</v>
      </c>
    </row>
    <row r="147" spans="1:14" x14ac:dyDescent="0.3">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598</v>
      </c>
      <c r="F147">
        <f>ADD22D!$BJ$9</f>
        <v>0</v>
      </c>
      <c r="G147" t="s">
        <v>116</v>
      </c>
      <c r="N147" t="str">
        <f t="shared" si="12"/>
        <v>Outcome performance - ODIs (financial) - ODI timing - Embodied greenhouse gas emissions [SWB]</v>
      </c>
    </row>
    <row r="148" spans="1:14" x14ac:dyDescent="0.3">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598</v>
      </c>
      <c r="F148">
        <f>ADD22D!$BJ$9</f>
        <v>0</v>
      </c>
      <c r="G148" t="s">
        <v>116</v>
      </c>
      <c r="N148" t="str">
        <f t="shared" si="12"/>
        <v>Outcome performance - ODIs (financial) - ODI timing - Embodied greenhouse gas emissions [UUW]</v>
      </c>
    </row>
    <row r="149" spans="1:14" x14ac:dyDescent="0.3">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598</v>
      </c>
      <c r="F149">
        <f>ADD22D!$BJ$9</f>
        <v>0</v>
      </c>
      <c r="G149" t="s">
        <v>116</v>
      </c>
      <c r="N149" t="str">
        <f t="shared" si="12"/>
        <v>Outcome performance - ODIs (financial) - ODI timing - Lead pipe replacement</v>
      </c>
    </row>
    <row r="150" spans="1:14" x14ac:dyDescent="0.3">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598</v>
      </c>
      <c r="F150">
        <f>ADD22D!$BJ$9</f>
        <v>0</v>
      </c>
      <c r="G150" t="s">
        <v>116</v>
      </c>
      <c r="N150" t="str">
        <f t="shared" si="12"/>
        <v>Outcome performance - ODIs (financial) - ODI timing - Lower carbon concrete</v>
      </c>
    </row>
    <row r="151" spans="1:14" x14ac:dyDescent="0.3">
      <c r="A151" s="358" t="str">
        <f>ADD22D!$BJ18</f>
        <v>ADD22D_06ODITI_PR24</v>
      </c>
      <c r="C151" t="str">
        <f xml:space="preserve"> (LEFT(ADD22D!$B$4, LEN(ADD22D!$B$4)) &amp; " - " &amp; ADD22D!$BJ$6 &amp; " - " &amp; ADD22D!$AK18)</f>
        <v>Outcome performance - ODIs (financial) - ODI timing - Low pressure</v>
      </c>
      <c r="D151" t="str">
        <f>ADD22D!$BJ$8</f>
        <v>Text</v>
      </c>
      <c r="E151" t="s">
        <v>598</v>
      </c>
      <c r="F151">
        <f>ADD22D!$BJ$9</f>
        <v>0</v>
      </c>
      <c r="G151" t="s">
        <v>116</v>
      </c>
      <c r="N151" t="str">
        <f t="shared" si="12"/>
        <v>Outcome performance - ODIs (financial) - ODI timing - Low pressure</v>
      </c>
    </row>
    <row r="152" spans="1:14" x14ac:dyDescent="0.3">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598</v>
      </c>
      <c r="F152">
        <f>ADD22D!$BJ$9</f>
        <v>0</v>
      </c>
      <c r="G152" t="s">
        <v>116</v>
      </c>
      <c r="N152" t="str">
        <f t="shared" si="12"/>
        <v>Outcome performance - ODIs (financial) - ODI timing - Streetworks collaboration</v>
      </c>
    </row>
    <row r="153" spans="1:14" x14ac:dyDescent="0.3">
      <c r="A153" s="358" t="str">
        <f>ADD22D!$BJ20</f>
        <v>ADD22D_08ODITI_PR24</v>
      </c>
      <c r="C153" t="str">
        <f xml:space="preserve"> (LEFT(ADD22D!$B$4, LEN(ADD22D!$B$4)) &amp; " - " &amp; ADD22D!$BJ$6 &amp; " - " &amp; ADD22D!$AK20)</f>
        <v>Outcome performance - ODIs (financial) - ODI timing - Wonderful Windermere</v>
      </c>
      <c r="D153" t="str">
        <f>ADD22D!$BJ$8</f>
        <v>Text</v>
      </c>
      <c r="E153" t="s">
        <v>598</v>
      </c>
      <c r="F153">
        <f>ADD22D!$BJ$9</f>
        <v>0</v>
      </c>
      <c r="G153" t="s">
        <v>116</v>
      </c>
      <c r="N153" t="str">
        <f t="shared" si="12"/>
        <v>Outcome performance - ODIs (financial) - ODI timing - Wonderful Windermere</v>
      </c>
    </row>
    <row r="154" spans="1:14" x14ac:dyDescent="0.3">
      <c r="A154" s="134" t="str">
        <f>ADD22D!$BK13</f>
        <v>ADD22D_01DP_PR24</v>
      </c>
      <c r="C154" t="str">
        <f xml:space="preserve"> (LEFT(ADD22D!$B$4, LEN(ADD22D!$B$4)) &amp; " - " &amp; ADD22D!$BK$6 &amp; " - " &amp; ADD22D!$AK13)</f>
        <v>Outcome performance - ODIs (financial) - Decimal places - Capital carbon</v>
      </c>
      <c r="D154" t="str">
        <f>ADD22D!$BK$8</f>
        <v>Number</v>
      </c>
      <c r="E154" t="s">
        <v>598</v>
      </c>
      <c r="F154">
        <f>ADD22D!$BK$9</f>
        <v>0</v>
      </c>
      <c r="G154" t="s">
        <v>116</v>
      </c>
      <c r="N154" t="str">
        <f t="shared" si="12"/>
        <v>Outcome performance - ODIs (financial) - Decimal places - Capital carbon</v>
      </c>
    </row>
    <row r="155" spans="1:14" x14ac:dyDescent="0.3">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598</v>
      </c>
      <c r="F155">
        <f>ADD22D!$BK$9</f>
        <v>0</v>
      </c>
      <c r="G155" t="s">
        <v>116</v>
      </c>
      <c r="N155" t="str">
        <f t="shared" si="12"/>
        <v>Outcome performance - ODIs (financial) - Decimal places - Embodied greenhouse gas emissions [SWB]</v>
      </c>
    </row>
    <row r="156" spans="1:14" x14ac:dyDescent="0.3">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598</v>
      </c>
      <c r="F156">
        <f>ADD22D!$BK$9</f>
        <v>0</v>
      </c>
      <c r="G156" t="s">
        <v>116</v>
      </c>
      <c r="N156" t="str">
        <f t="shared" si="12"/>
        <v>Outcome performance - ODIs (financial) - Decimal places - Embodied greenhouse gas emissions [UUW]</v>
      </c>
    </row>
    <row r="157" spans="1:14" x14ac:dyDescent="0.3">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598</v>
      </c>
      <c r="F157">
        <f>ADD22D!$BK$9</f>
        <v>0</v>
      </c>
      <c r="G157" t="s">
        <v>116</v>
      </c>
      <c r="N157" t="str">
        <f t="shared" si="12"/>
        <v>Outcome performance - ODIs (financial) - Decimal places - Lead pipe replacement</v>
      </c>
    </row>
    <row r="158" spans="1:14" x14ac:dyDescent="0.3">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598</v>
      </c>
      <c r="F158">
        <f>ADD22D!$BK$9</f>
        <v>0</v>
      </c>
      <c r="G158" t="s">
        <v>116</v>
      </c>
      <c r="N158" t="str">
        <f t="shared" si="12"/>
        <v>Outcome performance - ODIs (financial) - Decimal places - Lower carbon concrete</v>
      </c>
    </row>
    <row r="159" spans="1:14" x14ac:dyDescent="0.3">
      <c r="A159" s="134" t="str">
        <f>ADD22D!$BK18</f>
        <v>ADD22D_06DP_PR24</v>
      </c>
      <c r="C159" t="str">
        <f xml:space="preserve"> (LEFT(ADD22D!$B$4, LEN(ADD22D!$B$4)) &amp; " - " &amp; ADD22D!$BK$6 &amp; " - " &amp; ADD22D!$AK18)</f>
        <v>Outcome performance - ODIs (financial) - Decimal places - Low pressure</v>
      </c>
      <c r="D159" t="str">
        <f>ADD22D!$BK$8</f>
        <v>Number</v>
      </c>
      <c r="E159" t="s">
        <v>598</v>
      </c>
      <c r="F159">
        <f>ADD22D!$BK$9</f>
        <v>0</v>
      </c>
      <c r="G159" t="s">
        <v>116</v>
      </c>
      <c r="N159" t="str">
        <f t="shared" si="12"/>
        <v>Outcome performance - ODIs (financial) - Decimal places - Low pressure</v>
      </c>
    </row>
    <row r="160" spans="1:14" x14ac:dyDescent="0.3">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598</v>
      </c>
      <c r="F160">
        <f>ADD22D!$BK$9</f>
        <v>0</v>
      </c>
      <c r="G160" t="s">
        <v>116</v>
      </c>
      <c r="N160" t="str">
        <f t="shared" si="12"/>
        <v>Outcome performance - ODIs (financial) - Decimal places - Streetworks collaboration</v>
      </c>
    </row>
    <row r="161" spans="1:14" x14ac:dyDescent="0.3">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598</v>
      </c>
      <c r="F161">
        <f>ADD22D!$BK$9</f>
        <v>0</v>
      </c>
      <c r="G161" t="s">
        <v>116</v>
      </c>
      <c r="N161" t="str">
        <f t="shared" si="12"/>
        <v>Outcome performance - ODIs (financial) - Decimal places - Wonderful Windermere</v>
      </c>
    </row>
    <row r="162" spans="1:14" x14ac:dyDescent="0.3">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598</v>
      </c>
      <c r="F162">
        <f>ADD22D!$BL$9</f>
        <v>0</v>
      </c>
      <c r="G162" t="s">
        <v>116</v>
      </c>
      <c r="N162" t="str">
        <f t="shared" si="12"/>
        <v>Outcome performance - ODIs (financial) - Direction of improving performance - Capital carbon</v>
      </c>
    </row>
    <row r="163" spans="1:14" x14ac:dyDescent="0.3">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598</v>
      </c>
      <c r="F163">
        <f>ADD22D!$BL$9</f>
        <v>0</v>
      </c>
      <c r="G163" t="s">
        <v>116</v>
      </c>
      <c r="N163" t="str">
        <f t="shared" si="12"/>
        <v>Outcome performance - ODIs (financial) - Direction of improving performance - Embodied greenhouse gas emissions [SWB]</v>
      </c>
    </row>
    <row r="164" spans="1:14" x14ac:dyDescent="0.3">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598</v>
      </c>
      <c r="F164">
        <f>ADD22D!$BL$9</f>
        <v>0</v>
      </c>
      <c r="G164" t="s">
        <v>116</v>
      </c>
      <c r="N164" t="str">
        <f t="shared" si="12"/>
        <v>Outcome performance - ODIs (financial) - Direction of improving performance - Embodied greenhouse gas emissions [UUW]</v>
      </c>
    </row>
    <row r="165" spans="1:14" x14ac:dyDescent="0.3">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598</v>
      </c>
      <c r="F165">
        <f>ADD22D!$BL$9</f>
        <v>0</v>
      </c>
      <c r="G165" t="s">
        <v>116</v>
      </c>
      <c r="N165" t="str">
        <f t="shared" si="12"/>
        <v>Outcome performance - ODIs (financial) - Direction of improving performance - Lead pipe replacement</v>
      </c>
    </row>
    <row r="166" spans="1:14" x14ac:dyDescent="0.3">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598</v>
      </c>
      <c r="F166">
        <f>ADD22D!$BL$9</f>
        <v>0</v>
      </c>
      <c r="G166" t="s">
        <v>116</v>
      </c>
      <c r="N166" t="str">
        <f t="shared" si="12"/>
        <v>Outcome performance - ODIs (financial) - Direction of improving performance - Lower carbon concrete</v>
      </c>
    </row>
    <row r="167" spans="1:14" x14ac:dyDescent="0.3">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598</v>
      </c>
      <c r="F167">
        <f>ADD22D!$BL$9</f>
        <v>0</v>
      </c>
      <c r="G167" t="s">
        <v>116</v>
      </c>
      <c r="N167" t="str">
        <f t="shared" si="12"/>
        <v>Outcome performance - ODIs (financial) - Direction of improving performance - Low pressure</v>
      </c>
    </row>
    <row r="168" spans="1:14" x14ac:dyDescent="0.3">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598</v>
      </c>
      <c r="F168">
        <f>ADD22D!$BL$9</f>
        <v>0</v>
      </c>
      <c r="G168" t="s">
        <v>116</v>
      </c>
      <c r="N168" t="str">
        <f t="shared" si="12"/>
        <v>Outcome performance - ODIs (financial) - Direction of improving performance - Streetworks collaboration</v>
      </c>
    </row>
    <row r="169" spans="1:14" x14ac:dyDescent="0.3">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598</v>
      </c>
      <c r="F169">
        <f>ADD22D!$BL$9</f>
        <v>0</v>
      </c>
      <c r="G169" t="s">
        <v>116</v>
      </c>
      <c r="N169" t="str">
        <f t="shared" si="12"/>
        <v>Outcome performance - ODIs (financial) - Direction of improving performance - Wonderful Windermere</v>
      </c>
    </row>
    <row r="170" spans="1:14" x14ac:dyDescent="0.3">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598</v>
      </c>
      <c r="F170">
        <f>ADD22D!$BM$9</f>
        <v>0</v>
      </c>
      <c r="G170" t="s">
        <v>116</v>
      </c>
      <c r="N170" t="str">
        <f t="shared" si="12"/>
        <v>Outcome performance - ODIs (financial) - Common or bespoke PC - Capital carbon</v>
      </c>
    </row>
    <row r="171" spans="1:14" x14ac:dyDescent="0.3">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598</v>
      </c>
      <c r="F171">
        <f>ADD22D!$BM$9</f>
        <v>0</v>
      </c>
      <c r="G171" t="s">
        <v>116</v>
      </c>
      <c r="N171" t="str">
        <f t="shared" si="12"/>
        <v>Outcome performance - ODIs (financial) - Common or bespoke PC - Embodied greenhouse gas emissions [SWB]</v>
      </c>
    </row>
    <row r="172" spans="1:14" x14ac:dyDescent="0.3">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598</v>
      </c>
      <c r="F172">
        <f>ADD22D!$BM$9</f>
        <v>0</v>
      </c>
      <c r="G172" t="s">
        <v>116</v>
      </c>
      <c r="N172" t="str">
        <f t="shared" si="12"/>
        <v>Outcome performance - ODIs (financial) - Common or bespoke PC - Embodied greenhouse gas emissions [UUW]</v>
      </c>
    </row>
    <row r="173" spans="1:14" x14ac:dyDescent="0.3">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598</v>
      </c>
      <c r="F173">
        <f>ADD22D!$BM$9</f>
        <v>0</v>
      </c>
      <c r="G173" t="s">
        <v>116</v>
      </c>
      <c r="N173" t="str">
        <f t="shared" si="12"/>
        <v>Outcome performance - ODIs (financial) - Common or bespoke PC - Lead pipe replacement</v>
      </c>
    </row>
    <row r="174" spans="1:14" x14ac:dyDescent="0.3">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598</v>
      </c>
      <c r="F174">
        <f>ADD22D!$BM$9</f>
        <v>0</v>
      </c>
      <c r="G174" t="s">
        <v>116</v>
      </c>
      <c r="N174" t="str">
        <f t="shared" si="12"/>
        <v>Outcome performance - ODIs (financial) - Common or bespoke PC - Lower carbon concrete</v>
      </c>
    </row>
    <row r="175" spans="1:14" x14ac:dyDescent="0.3">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598</v>
      </c>
      <c r="F175">
        <f>ADD22D!$BM$9</f>
        <v>0</v>
      </c>
      <c r="G175" t="s">
        <v>116</v>
      </c>
      <c r="N175" t="str">
        <f t="shared" si="12"/>
        <v>Outcome performance - ODIs (financial) - Common or bespoke PC - Low pressure</v>
      </c>
    </row>
    <row r="176" spans="1:14" x14ac:dyDescent="0.3">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598</v>
      </c>
      <c r="F176">
        <f>ADD22D!$BM$9</f>
        <v>0</v>
      </c>
      <c r="G176" t="s">
        <v>116</v>
      </c>
      <c r="N176" t="str">
        <f t="shared" si="12"/>
        <v>Outcome performance - ODIs (financial) - Common or bespoke PC - Streetworks collaboration</v>
      </c>
    </row>
    <row r="177" spans="1:14" x14ac:dyDescent="0.3">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598</v>
      </c>
      <c r="F177">
        <f>ADD22D!$BM$9</f>
        <v>0</v>
      </c>
      <c r="G177" t="s">
        <v>116</v>
      </c>
      <c r="N177" t="str">
        <f t="shared" si="12"/>
        <v>Outcome performance - ODIs (financial) - Common or bespoke PC - Wonderful Windermere</v>
      </c>
    </row>
    <row r="178" spans="1:14" x14ac:dyDescent="0.3">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598</v>
      </c>
      <c r="F178" s="24">
        <f>ADD22E!$AL9</f>
        <v>2</v>
      </c>
      <c r="G178" t="s">
        <v>116</v>
      </c>
      <c r="N178" t="str">
        <f t="shared" ref="N178:N208" si="13">C178</f>
        <v>Underlying calculations for bespoke performance commitments - Tonnes CO2e - baseline - Capital carbon</v>
      </c>
    </row>
    <row r="179" spans="1:14" x14ac:dyDescent="0.3">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598</v>
      </c>
      <c r="F179" s="24">
        <f>ADD22E!$AL10</f>
        <v>2</v>
      </c>
      <c r="G179" t="s">
        <v>116</v>
      </c>
      <c r="N179" t="str">
        <f t="shared" si="13"/>
        <v>Underlying calculations for bespoke performance commitments - Tonnes CO2e - cumulative baseline for each price control period - Capital carbon</v>
      </c>
    </row>
    <row r="180" spans="1:14" x14ac:dyDescent="0.3">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598</v>
      </c>
      <c r="F180" s="24">
        <f>ADD22E!$AL11</f>
        <v>2</v>
      </c>
      <c r="G180" t="s">
        <v>116</v>
      </c>
      <c r="N180" t="str">
        <f t="shared" si="13"/>
        <v>Underlying calculations for bespoke performance commitments - Tonnes CO2e - Capital carbon</v>
      </c>
    </row>
    <row r="181" spans="1:14" x14ac:dyDescent="0.3">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598</v>
      </c>
      <c r="F181" s="24">
        <f>ADD22E!$AL12</f>
        <v>2</v>
      </c>
      <c r="G181" t="s">
        <v>116</v>
      </c>
      <c r="N181" t="str">
        <f t="shared" si="13"/>
        <v>Underlying calculations for bespoke performance commitments - Cumulative tonnes CO2e for each price control period   - Capital carbon</v>
      </c>
    </row>
    <row r="182" spans="1:14" x14ac:dyDescent="0.3">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598</v>
      </c>
      <c r="F182" s="24">
        <f>ADD22E!$AL13</f>
        <v>2</v>
      </c>
      <c r="G182" t="s">
        <v>116</v>
      </c>
      <c r="N182" t="str">
        <f t="shared" si="13"/>
        <v>Underlying calculations for bespoke performance commitments - Reduction % from baseline - Capital carbon</v>
      </c>
    </row>
    <row r="183" spans="1:14" x14ac:dyDescent="0.3">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598</v>
      </c>
      <c r="F183" s="24">
        <f>ADD22E!$AL16</f>
        <v>2</v>
      </c>
      <c r="G183" t="s">
        <v>116</v>
      </c>
      <c r="N183" t="str">
        <f t="shared" si="13"/>
        <v>Underlying calculations for bespoke performance commitments - Total capital delivery spend - Embodied greenhouse gas emissions [SWB]</v>
      </c>
    </row>
    <row r="184" spans="1:14" x14ac:dyDescent="0.3">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598</v>
      </c>
      <c r="F184" s="24">
        <f>ADD22E!$AL17</f>
        <v>2</v>
      </c>
      <c r="G184" t="s">
        <v>116</v>
      </c>
      <c r="N184" t="str">
        <f t="shared" si="13"/>
        <v>Underlying calculations for bespoke performance commitments - Tonnes CO2e - Embodied greenhouse gas emissions [SWB]</v>
      </c>
    </row>
    <row r="185" spans="1:14" x14ac:dyDescent="0.3">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598</v>
      </c>
      <c r="F185" s="24">
        <f>ADD22E!$AL18</f>
        <v>2</v>
      </c>
      <c r="G185" t="s">
        <v>116</v>
      </c>
      <c r="N185" t="str">
        <f t="shared" si="13"/>
        <v>Underlying calculations for bespoke performance commitments - Tonnes CO2e per £1m - Embodied greenhouse gas emissions [SWB]</v>
      </c>
    </row>
    <row r="186" spans="1:14" x14ac:dyDescent="0.3">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598</v>
      </c>
      <c r="F186" s="24">
        <f>ADD22E!$AL19</f>
        <v>2</v>
      </c>
      <c r="G186" t="s">
        <v>116</v>
      </c>
      <c r="N186" t="str">
        <f t="shared" si="13"/>
        <v>Underlying calculations for bespoke performance commitments - Reduction % from baseline - Embodied greenhouse gas emissions [SWB]</v>
      </c>
    </row>
    <row r="187" spans="1:14" x14ac:dyDescent="0.3">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598</v>
      </c>
      <c r="F187" s="24">
        <f>ADD22E!$AL22</f>
        <v>2</v>
      </c>
      <c r="G187" t="s">
        <v>116</v>
      </c>
      <c r="N187" t="str">
        <f t="shared" si="13"/>
        <v>Underlying calculations for bespoke performance commitments - Programme baseline without reductions, Tonnes CO2e - Embodied greenhouse gas emissions [UUW]</v>
      </c>
    </row>
    <row r="188" spans="1:14" x14ac:dyDescent="0.3">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598</v>
      </c>
      <c r="F188" s="24">
        <f>ADD22E!$AL23</f>
        <v>2</v>
      </c>
      <c r="G188" t="s">
        <v>116</v>
      </c>
      <c r="N188" t="str">
        <f t="shared" si="13"/>
        <v>Underlying calculations for bespoke performance commitments - Programme baseline without reductions, cumulative, Tonnes CO2e - Embodied greenhouse gas emissions [UUW]</v>
      </c>
    </row>
    <row r="189" spans="1:14" x14ac:dyDescent="0.3">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598</v>
      </c>
      <c r="F189" s="24">
        <f>ADD22E!$AL24</f>
        <v>2</v>
      </c>
      <c r="G189" t="s">
        <v>116</v>
      </c>
      <c r="N189" t="str">
        <f t="shared" si="13"/>
        <v>Underlying calculations for bespoke performance commitments - Reduction in emissions incorporated into baseline, Tonnes CO2e - Embodied greenhouse gas emissions [UUW]</v>
      </c>
    </row>
    <row r="190" spans="1:14" x14ac:dyDescent="0.3">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598</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x14ac:dyDescent="0.3">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598</v>
      </c>
      <c r="F191" s="24">
        <f>ADD22E!$AL26</f>
        <v>2</v>
      </c>
      <c r="G191" t="s">
        <v>116</v>
      </c>
      <c r="N191" t="str">
        <f t="shared" si="13"/>
        <v>Underlying calculations for bespoke performance commitments - Programme baseline, Tonnes CO2e - Embodied greenhouse gas emissions [UUW]</v>
      </c>
    </row>
    <row r="192" spans="1:14" x14ac:dyDescent="0.3">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598</v>
      </c>
      <c r="F192" s="24">
        <f>ADD22E!$AL27</f>
        <v>2</v>
      </c>
      <c r="G192" t="s">
        <v>116</v>
      </c>
      <c r="N192" t="str">
        <f t="shared" si="13"/>
        <v>Underlying calculations for bespoke performance commitments - Programme baseline, cumulative, Tonnes CO2e - Embodied greenhouse gas emissions [UUW]</v>
      </c>
    </row>
    <row r="193" spans="1:14" x14ac:dyDescent="0.3">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598</v>
      </c>
      <c r="F193" s="24">
        <f>ADD22E!$AL28</f>
        <v>2</v>
      </c>
      <c r="G193" t="s">
        <v>116</v>
      </c>
      <c r="N193" t="str">
        <f t="shared" si="13"/>
        <v>Underlying calculations for bespoke performance commitments - Built solutions at project-in-use gateway (AMP8), Tonnes CO2e - Embodied greenhouse gas emissions [UUW]</v>
      </c>
    </row>
    <row r="194" spans="1:14" x14ac:dyDescent="0.3">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598</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x14ac:dyDescent="0.3">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598</v>
      </c>
      <c r="F195" s="24">
        <f>ADD22E!$AL30</f>
        <v>2</v>
      </c>
      <c r="G195" t="s">
        <v>116</v>
      </c>
      <c r="N195" t="str">
        <f t="shared" si="13"/>
        <v>Underlying calculations for bespoke performance commitments - Reduction % from baseline - Embodied greenhouse gas emissions [UUW]</v>
      </c>
    </row>
    <row r="196" spans="1:14" x14ac:dyDescent="0.3">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598</v>
      </c>
      <c r="F196" s="24">
        <f>ADD22E!$AL33</f>
        <v>0</v>
      </c>
      <c r="G196" t="s">
        <v>116</v>
      </c>
      <c r="N196" t="str">
        <f t="shared" si="13"/>
        <v>Underlying calculations for bespoke performance commitments - Number of properties protected - Lead pipes</v>
      </c>
    </row>
    <row r="197" spans="1:14" x14ac:dyDescent="0.3">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598</v>
      </c>
      <c r="F197" s="24">
        <f>ADD22E!$AL36</f>
        <v>2</v>
      </c>
      <c r="G197" t="s">
        <v>116</v>
      </c>
      <c r="N197" t="str">
        <f t="shared" si="13"/>
        <v>Underlying calculations for bespoke performance commitments - Tonnes CO2e - baseline - Lower carbon concrete</v>
      </c>
    </row>
    <row r="198" spans="1:14" x14ac:dyDescent="0.3">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598</v>
      </c>
      <c r="F198" s="24">
        <f>ADD22E!$AL37</f>
        <v>2</v>
      </c>
      <c r="G198" t="s">
        <v>116</v>
      </c>
      <c r="N198" t="str">
        <f t="shared" si="13"/>
        <v>Underlying calculations for bespoke performance commitments - Tonnes CO2e - cumulative baseline for each price control period - Lower carbon concrete</v>
      </c>
    </row>
    <row r="199" spans="1:14" x14ac:dyDescent="0.3">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598</v>
      </c>
      <c r="F199" s="24">
        <f>ADD22E!$AL38</f>
        <v>2</v>
      </c>
      <c r="G199" t="s">
        <v>116</v>
      </c>
      <c r="N199" t="str">
        <f t="shared" si="13"/>
        <v>Underlying calculations for bespoke performance commitments - Tonnes CO2e - Lower carbon concrete</v>
      </c>
    </row>
    <row r="200" spans="1:14" x14ac:dyDescent="0.3">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598</v>
      </c>
      <c r="F200" s="24">
        <f>ADD22E!$AL39</f>
        <v>2</v>
      </c>
      <c r="G200" t="s">
        <v>116</v>
      </c>
      <c r="N200" t="str">
        <f t="shared" si="13"/>
        <v>Underlying calculations for bespoke performance commitments - Cumulative tonnes CO2e for each price control period   - Lower carbon concrete</v>
      </c>
    </row>
    <row r="201" spans="1:14" x14ac:dyDescent="0.3">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598</v>
      </c>
      <c r="F201" s="24">
        <f>ADD22E!$AL40</f>
        <v>2</v>
      </c>
      <c r="G201" t="s">
        <v>116</v>
      </c>
      <c r="N201" t="str">
        <f t="shared" si="13"/>
        <v>Underlying calculations for bespoke performance commitments - Reduction % from baseline - Lower carbon concrete</v>
      </c>
    </row>
    <row r="202" spans="1:14" x14ac:dyDescent="0.3">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598</v>
      </c>
      <c r="F202" s="24">
        <f>ADD22E!$AL43</f>
        <v>3</v>
      </c>
      <c r="G202" t="s">
        <v>116</v>
      </c>
      <c r="N202" t="str">
        <f t="shared" si="13"/>
        <v>Underlying calculations for bespoke performance commitments - Total number of properties covered by critical point loggers at year end - Low pressure</v>
      </c>
    </row>
    <row r="203" spans="1:14" x14ac:dyDescent="0.3">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598</v>
      </c>
      <c r="F203" s="24">
        <f>ADD22E!$AL44</f>
        <v>0</v>
      </c>
      <c r="G203" t="s">
        <v>116</v>
      </c>
      <c r="N203" t="str">
        <f t="shared" si="13"/>
        <v>Underlying calculations for bespoke performance commitments - The total number of properties where low pressure is recorded - Low pressure</v>
      </c>
    </row>
    <row r="204" spans="1:14" x14ac:dyDescent="0.3">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598</v>
      </c>
      <c r="F204" s="24">
        <f>ADD22E!$AL45</f>
        <v>0</v>
      </c>
      <c r="G204" t="s">
        <v>116</v>
      </c>
      <c r="N204" t="str">
        <f t="shared" si="13"/>
        <v>Underlying calculations for bespoke performance commitments - Minutes of low pressure recorded  - Low pressure</v>
      </c>
    </row>
    <row r="205" spans="1:14" x14ac:dyDescent="0.3">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598</v>
      </c>
      <c r="F205" s="24">
        <f>ADD22E!$AL46</f>
        <v>0</v>
      </c>
      <c r="G205" t="s">
        <v>116</v>
      </c>
      <c r="N205" t="str">
        <f t="shared" si="13"/>
        <v>Underlying calculations for bespoke performance commitments - Total minutes of low pressure experienced - Low pressure</v>
      </c>
    </row>
    <row r="206" spans="1:14" x14ac:dyDescent="0.3">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598</v>
      </c>
      <c r="F206" s="24">
        <f>ADD22E!$AL47</f>
        <v>0</v>
      </c>
      <c r="G206" t="s">
        <v>116</v>
      </c>
      <c r="N206" t="str">
        <f t="shared" si="13"/>
        <v>Underlying calculations for bespoke performance commitments - Normalisation constant - Low pressure</v>
      </c>
    </row>
    <row r="207" spans="1:14" x14ac:dyDescent="0.3">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598</v>
      </c>
      <c r="F207" s="24">
        <f>ADD22E!$AL48</f>
        <v>0</v>
      </c>
      <c r="G207" t="s">
        <v>116</v>
      </c>
      <c r="N207" t="str">
        <f t="shared" si="13"/>
        <v>Underlying calculations for bespoke performance commitments - The total minutes of low pressure experienced - normalised - Low pressure</v>
      </c>
    </row>
    <row r="208" spans="1:14" x14ac:dyDescent="0.3">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598</v>
      </c>
      <c r="F208" s="24">
        <f>ADD22E!$AL49</f>
        <v>0</v>
      </c>
      <c r="G208" t="s">
        <v>116</v>
      </c>
      <c r="N208" t="str">
        <f t="shared" si="13"/>
        <v>Underlying calculations for bespoke performance commitments - Average time of low pressure experienced per property - Low pressure</v>
      </c>
    </row>
    <row r="209" spans="1:14" x14ac:dyDescent="0.3">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598</v>
      </c>
      <c r="F209" s="24">
        <f>ADD22E!$AL52</f>
        <v>0</v>
      </c>
      <c r="G209" t="s">
        <v>116</v>
      </c>
      <c r="N209" t="str">
        <f t="shared" ref="N209:N211" si="14">C209</f>
        <v>Underlying calculations for bespoke performance commitments - Number of collaborative projects delivered - Streetworks collaboration</v>
      </c>
    </row>
    <row r="210" spans="1:14" x14ac:dyDescent="0.3">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598</v>
      </c>
      <c r="F210" s="24">
        <f>ADD22E!$AL55</f>
        <v>2</v>
      </c>
      <c r="G210" t="s">
        <v>116</v>
      </c>
      <c r="N210" t="str">
        <f t="shared" si="14"/>
        <v>Underlying calculations for bespoke performance commitments - Kgs of phosphorus equivalents removed from Windermere catchment  - Wonderful Windermere</v>
      </c>
    </row>
    <row r="211" spans="1:14" x14ac:dyDescent="0.3">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598</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ColWidth="9" defaultRowHeight="14" x14ac:dyDescent="0.3"/>
  <cols>
    <col min="1" max="1" width="24.25" style="134" bestFit="1" customWidth="1"/>
    <col min="2" max="2" width="5.5" style="134" customWidth="1"/>
    <col min="3" max="3" width="141.25" style="134" bestFit="1" customWidth="1"/>
    <col min="4" max="4" width="8.08203125" style="134" bestFit="1" customWidth="1"/>
    <col min="5" max="5" width="6.33203125" style="134" bestFit="1" customWidth="1"/>
    <col min="6" max="6" width="5.75" style="134" customWidth="1"/>
    <col min="7" max="7" width="9.83203125" style="134" bestFit="1" customWidth="1"/>
    <col min="8" max="8" width="2.58203125" style="134" customWidth="1"/>
    <col min="9" max="10" width="2" style="134" customWidth="1"/>
    <col min="11" max="11" width="1.5" style="134" customWidth="1"/>
    <col min="12" max="12" width="1.25" style="134" customWidth="1"/>
    <col min="13" max="13" width="1.33203125" style="134" customWidth="1"/>
    <col min="14" max="14" width="107.08203125" style="134" customWidth="1"/>
    <col min="15" max="15" width="8" style="134" bestFit="1" customWidth="1"/>
    <col min="16" max="16384" width="9" style="134"/>
  </cols>
  <sheetData>
    <row r="1" spans="1:15" x14ac:dyDescent="0.3">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x14ac:dyDescent="0.3">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598</v>
      </c>
      <c r="F2" s="362">
        <f>ADD23B!AO$11</f>
        <v>0</v>
      </c>
      <c r="G2" s="134" t="s">
        <v>116</v>
      </c>
      <c r="N2" s="134" t="str">
        <f t="shared" ref="N2" si="0">C2</f>
        <v xml:space="preserve">Outcome performance from base expenditure - Severe water supply interruptions common PC - Performance level </v>
      </c>
    </row>
    <row r="3" spans="1:15" x14ac:dyDescent="0.3">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598</v>
      </c>
      <c r="F3" s="362">
        <f>ADD23C!AU$11</f>
        <v>0</v>
      </c>
      <c r="G3" s="134" t="s">
        <v>116</v>
      </c>
      <c r="N3" s="134" t="str">
        <f t="shared" ref="N3:N28" si="1">C3</f>
        <v xml:space="preserve">Outcome performance from enhancement expenditure - Severe water supply interruptions common PC - Performance level </v>
      </c>
    </row>
    <row r="4" spans="1:15" x14ac:dyDescent="0.3">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598</v>
      </c>
      <c r="F4" s="362">
        <f>ADD23D!AL9</f>
        <v>0</v>
      </c>
      <c r="G4" s="134" t="s">
        <v>116</v>
      </c>
      <c r="N4" s="134" t="str">
        <f t="shared" si="1"/>
        <v>Underlying calculations for severe water supply interruptions common PC - Impact of supply interruptions of &gt;=12 hours - all incidents</v>
      </c>
    </row>
    <row r="5" spans="1:15" x14ac:dyDescent="0.3">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598</v>
      </c>
      <c r="F5" s="362">
        <f>ADD23D!AL10</f>
        <v>0</v>
      </c>
      <c r="G5" s="134" t="s">
        <v>116</v>
      </c>
      <c r="N5" s="134" t="str">
        <f t="shared" si="1"/>
        <v>Underlying calculations for severe water supply interruptions common PC - Normalisation constant</v>
      </c>
    </row>
    <row r="6" spans="1:15" x14ac:dyDescent="0.3">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598</v>
      </c>
      <c r="F6" s="362">
        <f>ADD23D!AL11</f>
        <v>0</v>
      </c>
      <c r="G6" s="134" t="s">
        <v>116</v>
      </c>
      <c r="N6" s="134" t="str">
        <f t="shared" si="1"/>
        <v>Underlying calculations for severe water supply interruptions common PC - Impact of supply interruptions of &gt;=12 hours - all incidents - normalised</v>
      </c>
    </row>
    <row r="7" spans="1:15" x14ac:dyDescent="0.3">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598</v>
      </c>
      <c r="F7" s="362">
        <f>ADD23D!AL12</f>
        <v>0</v>
      </c>
      <c r="G7" s="134" t="s">
        <v>116</v>
      </c>
      <c r="N7" s="134" t="str">
        <f t="shared" si="1"/>
        <v>Underlying calculations for severe water supply interruptions common PC - Total number of properties whose supply was interrupted &gt;= 12 hours - all incidents</v>
      </c>
    </row>
    <row r="8" spans="1:15" x14ac:dyDescent="0.3">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598</v>
      </c>
      <c r="F8" s="362">
        <f>ADD23D!AL13</f>
        <v>0</v>
      </c>
      <c r="G8" s="134" t="s">
        <v>116</v>
      </c>
      <c r="N8" s="134" t="str">
        <f t="shared" si="1"/>
        <v>Underlying calculations for severe water supply interruptions common PC - Average number of minutes lost per property</v>
      </c>
    </row>
    <row r="9" spans="1:15" x14ac:dyDescent="0.3">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598</v>
      </c>
      <c r="F9" s="134">
        <f>ADD23E!AN$9</f>
        <v>2</v>
      </c>
      <c r="G9" s="134" t="s">
        <v>116</v>
      </c>
      <c r="N9" s="134" t="str">
        <f t="shared" si="1"/>
        <v>Outcome performance - ODIs (financial) - Price control allocation - Water resources - Severe water supply interruptions </v>
      </c>
    </row>
    <row r="10" spans="1:15" x14ac:dyDescent="0.3">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598</v>
      </c>
      <c r="F10" s="134">
        <f>ADD23E!AO$9</f>
        <v>2</v>
      </c>
      <c r="G10" s="134" t="s">
        <v>116</v>
      </c>
      <c r="N10" s="134" t="str">
        <f t="shared" si="1"/>
        <v>Outcome performance - ODIs (financial) - Price control allocation - Water network plus - Severe water supply interruptions </v>
      </c>
    </row>
    <row r="11" spans="1:15" x14ac:dyDescent="0.3">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598</v>
      </c>
      <c r="F11" s="134">
        <f>ADD23E!AP$9</f>
        <v>2</v>
      </c>
      <c r="G11" s="134" t="s">
        <v>116</v>
      </c>
      <c r="N11" s="134" t="str">
        <f t="shared" si="1"/>
        <v>Outcome performance - ODIs (financial) - Price control allocation - Wastewater network plus - Severe water supply interruptions </v>
      </c>
    </row>
    <row r="12" spans="1:15" x14ac:dyDescent="0.3">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598</v>
      </c>
      <c r="F12" s="134">
        <f>ADD23E!AQ$9</f>
        <v>2</v>
      </c>
      <c r="G12" s="134" t="s">
        <v>116</v>
      </c>
      <c r="N12" s="134" t="str">
        <f t="shared" si="1"/>
        <v>Outcome performance - ODIs (financial) - Price control allocation - Bioresources - Severe water supply interruptions </v>
      </c>
    </row>
    <row r="13" spans="1:15" x14ac:dyDescent="0.3">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598</v>
      </c>
      <c r="F13" s="134">
        <f>ADD23E!AR$9</f>
        <v>2</v>
      </c>
      <c r="G13" s="134" t="s">
        <v>116</v>
      </c>
      <c r="N13" s="134" t="str">
        <f t="shared" si="1"/>
        <v>Outcome performance - ODIs (financial) - Price control allocation - Residential retail - Severe water supply interruptions </v>
      </c>
    </row>
    <row r="14" spans="1:15" x14ac:dyDescent="0.3">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598</v>
      </c>
      <c r="F14" s="134">
        <f>ADD23E!AS$9</f>
        <v>2</v>
      </c>
      <c r="G14" s="134" t="s">
        <v>116</v>
      </c>
      <c r="N14" s="134" t="str">
        <f t="shared" si="1"/>
        <v>Outcome performance - ODIs (financial) - Price control allocation - Business retail - Severe water supply interruptions </v>
      </c>
    </row>
    <row r="15" spans="1:15" x14ac:dyDescent="0.3">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598</v>
      </c>
      <c r="F15" s="134">
        <f>ADD23E!AT$9</f>
        <v>2</v>
      </c>
      <c r="G15" s="134" t="s">
        <v>116</v>
      </c>
      <c r="N15" s="134" t="str">
        <f t="shared" si="1"/>
        <v>Outcome performance - ODIs (financial) - Price control allocation - Additional control 1 - Severe water supply interruptions </v>
      </c>
    </row>
    <row r="16" spans="1:15" x14ac:dyDescent="0.3">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598</v>
      </c>
      <c r="F16" s="134">
        <f>ADD23E!AU$9</f>
        <v>2</v>
      </c>
      <c r="G16" s="134" t="s">
        <v>116</v>
      </c>
      <c r="N16" s="134" t="str">
        <f t="shared" si="1"/>
        <v>Outcome performance - ODIs (financial) - Price control allocation - Additional control 2 - Severe water supply interruptions </v>
      </c>
    </row>
    <row r="17" spans="1:14" x14ac:dyDescent="0.3">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598</v>
      </c>
      <c r="F17" s="134">
        <f>ADD23E!AV$9</f>
        <v>2</v>
      </c>
      <c r="G17" s="134" t="s">
        <v>116</v>
      </c>
      <c r="N17" s="134" t="str">
        <f t="shared" si="1"/>
        <v>Outcome performance - ODIs (financial) - Price control allocation - Total - Severe water supply interruptions </v>
      </c>
    </row>
    <row r="18" spans="1:14" x14ac:dyDescent="0.3">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598</v>
      </c>
      <c r="F18" s="134">
        <f>ADD23E!AX$9</f>
        <v>6</v>
      </c>
      <c r="G18" s="134" t="s">
        <v>116</v>
      </c>
      <c r="N18" s="134" t="str">
        <f t="shared" si="1"/>
        <v>Outcome performance - ODIs (financial) - Marginal benefits (£m) - Severe water supply interruptions </v>
      </c>
    </row>
    <row r="19" spans="1:14" x14ac:dyDescent="0.3">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598</v>
      </c>
      <c r="F19" s="134">
        <f>ADD23E!AY$9</f>
        <v>2</v>
      </c>
      <c r="G19" s="134" t="s">
        <v>116</v>
      </c>
      <c r="N19" s="134" t="str">
        <f t="shared" si="1"/>
        <v>Outcome performance - ODIs (financial) - Benefit sharing factor (%) - Severe water supply interruptions </v>
      </c>
    </row>
    <row r="20" spans="1:14" x14ac:dyDescent="0.3">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598</v>
      </c>
      <c r="F20" s="134">
        <f>ADD23E!AZ$9</f>
        <v>6</v>
      </c>
      <c r="G20" s="134" t="s">
        <v>116</v>
      </c>
      <c r="N20" s="134" t="str">
        <f t="shared" si="1"/>
        <v>Outcome performance - ODIs (financial) - Standard outperformance rate (£m) - Severe water supply interruptions </v>
      </c>
    </row>
    <row r="21" spans="1:14" x14ac:dyDescent="0.3">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598</v>
      </c>
      <c r="F21" s="134">
        <f>ADD23E!BA$9</f>
        <v>6</v>
      </c>
      <c r="G21" s="134" t="s">
        <v>116</v>
      </c>
      <c r="N21" s="134" t="str">
        <f t="shared" si="1"/>
        <v>Outcome performance - ODIs (financial) - Standard underperformance rate (£m) - Severe water supply interruptions </v>
      </c>
    </row>
    <row r="22" spans="1:14" x14ac:dyDescent="0.3">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598</v>
      </c>
      <c r="F22" s="134">
        <f>ADD23E!BB$9</f>
        <v>3</v>
      </c>
      <c r="G22" s="134" t="s">
        <v>116</v>
      </c>
      <c r="N22" s="134" t="str">
        <f t="shared" si="1"/>
        <v>Outcome performance - ODIs (financial) - Enhanced outperformance thresholds (where relevant) - Severe water supply interruptions </v>
      </c>
    </row>
    <row r="23" spans="1:14" x14ac:dyDescent="0.3">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598</v>
      </c>
      <c r="F23" s="134">
        <f>ADD23E!BH$9</f>
        <v>0</v>
      </c>
      <c r="G23" s="134" t="s">
        <v>116</v>
      </c>
      <c r="N23" s="134" t="str">
        <f t="shared" si="1"/>
        <v>Outcome performance - ODIs (financial) - ODI type - Severe water supply interruptions </v>
      </c>
    </row>
    <row r="24" spans="1:14" x14ac:dyDescent="0.3">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598</v>
      </c>
      <c r="F24" s="134">
        <f>ADD23E!BI$9</f>
        <v>0</v>
      </c>
      <c r="G24" s="134" t="s">
        <v>116</v>
      </c>
      <c r="N24" s="134" t="str">
        <f t="shared" si="1"/>
        <v>Outcome performance - ODIs (financial) - ODI form - Severe water supply interruptions </v>
      </c>
    </row>
    <row r="25" spans="1:14" x14ac:dyDescent="0.3">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598</v>
      </c>
      <c r="F25" s="134">
        <f>ADD23E!BJ$9</f>
        <v>0</v>
      </c>
      <c r="G25" s="134" t="s">
        <v>116</v>
      </c>
      <c r="N25" s="134" t="str">
        <f t="shared" si="1"/>
        <v>Outcome performance - ODIs (financial) - ODI timing - Severe water supply interruptions </v>
      </c>
    </row>
    <row r="26" spans="1:14" x14ac:dyDescent="0.3">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598</v>
      </c>
      <c r="F26" s="134">
        <f>ADD23E!BK$9</f>
        <v>0</v>
      </c>
      <c r="G26" s="134" t="s">
        <v>116</v>
      </c>
      <c r="N26" s="134" t="str">
        <f t="shared" si="1"/>
        <v>Outcome performance - ODIs (financial) - Decimal places - Severe water supply interruptions </v>
      </c>
    </row>
    <row r="27" spans="1:14" x14ac:dyDescent="0.3">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598</v>
      </c>
      <c r="F27" s="134">
        <f>ADD23E!BL$9</f>
        <v>0</v>
      </c>
      <c r="G27" s="134" t="s">
        <v>116</v>
      </c>
      <c r="N27" s="134" t="str">
        <f t="shared" si="1"/>
        <v>Outcome performance - ODIs (financial) - Direction of improving performance - Severe water supply interruptions </v>
      </c>
    </row>
    <row r="28" spans="1:14" x14ac:dyDescent="0.3">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598</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 x14ac:dyDescent="0.3"/>
  <cols>
    <col min="1" max="1" width="8.08203125" bestFit="1" customWidth="1"/>
    <col min="2" max="2" width="25.58203125" style="190" bestFit="1" customWidth="1"/>
    <col min="3" max="3" width="129.58203125" customWidth="1"/>
    <col min="4" max="4" width="12.33203125" bestFit="1" customWidth="1"/>
    <col min="5" max="5" width="17.75" customWidth="1"/>
    <col min="6" max="6" width="17.5" customWidth="1"/>
    <col min="7" max="7" width="7.83203125" bestFit="1" customWidth="1"/>
    <col min="8" max="16" width="7.58203125" bestFit="1" customWidth="1"/>
    <col min="17" max="30" width="8.75" bestFit="1" customWidth="1"/>
  </cols>
  <sheetData>
    <row r="2" spans="1:30" x14ac:dyDescent="0.3">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3">
      <c r="B4" s="212" t="str">
        <f>Dict_ADD22!A2</f>
        <v>ADD22B_01_PR24</v>
      </c>
      <c r="C4" s="212" t="str">
        <f>Dict_ADD22!C2</f>
        <v>Outcome performance from base expenditure - Bespoke performance commitments - Performance level  - Capital carbon</v>
      </c>
      <c r="D4" s="212" t="str">
        <f>Dict_ADD22!D2</f>
        <v>%</v>
      </c>
      <c r="E4" t="s">
        <v>602</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x14ac:dyDescent="0.3">
      <c r="B5" s="212" t="str">
        <f>Dict_ADD22!A3</f>
        <v>ADD22B_02_PR24</v>
      </c>
      <c r="C5" s="212" t="str">
        <f>Dict_ADD22!C3</f>
        <v>Outcome performance from base expenditure - Bespoke performance commitments - Performance level  - Embodied greenhouse gas emissions [SWB]</v>
      </c>
      <c r="D5" s="212" t="str">
        <f>Dict_ADD22!D3</f>
        <v>%</v>
      </c>
      <c r="E5" t="s">
        <v>602</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x14ac:dyDescent="0.3">
      <c r="B6" s="212" t="str">
        <f>Dict_ADD22!A4</f>
        <v>ADD22B_03_PR24</v>
      </c>
      <c r="C6" s="212" t="str">
        <f>Dict_ADD22!C4</f>
        <v>Outcome performance from base expenditure - Bespoke performance commitments - Performance level  - Embodied greenhouse gas emissions [UUW]</v>
      </c>
      <c r="D6" s="212" t="str">
        <f>Dict_ADD22!D4</f>
        <v>%</v>
      </c>
      <c r="E6" t="s">
        <v>602</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x14ac:dyDescent="0.3">
      <c r="B7" s="212" t="str">
        <f>Dict_ADD22!A5</f>
        <v>ADD22B_04_PR24</v>
      </c>
      <c r="C7" s="212" t="str">
        <f>Dict_ADD22!C5</f>
        <v>Outcome performance from base expenditure - Bespoke performance commitments - Performance level  - Lead pipe replacement</v>
      </c>
      <c r="D7" s="212" t="str">
        <f>Dict_ADD22!D5</f>
        <v>Number</v>
      </c>
      <c r="E7" t="s">
        <v>602</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x14ac:dyDescent="0.3">
      <c r="B8" s="212" t="str">
        <f>Dict_ADD22!A6</f>
        <v>ADD22B_05_PR24</v>
      </c>
      <c r="C8" s="212" t="str">
        <f>Dict_ADD22!C6</f>
        <v>Outcome performance from base expenditure - Bespoke performance commitments - Performance level  - Lower carbon concrete</v>
      </c>
      <c r="D8" s="212" t="str">
        <f>Dict_ADD22!D6</f>
        <v>%</v>
      </c>
      <c r="E8" t="s">
        <v>602</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t="str">
        <f>IF(ISBLANK(ADD22B!U15),"##BLANK",ADD22B!U15)</f>
        <v>##BLANK</v>
      </c>
      <c r="V8" t="str">
        <f>IF(ISBLANK(ADD22B!V15),"##BLANK",ADD22B!V15)</f>
        <v>##BLANK</v>
      </c>
      <c r="W8" t="str">
        <f>IF(ISBLANK(ADD22B!W15),"##BLANK",ADD22B!W15)</f>
        <v>##BLANK</v>
      </c>
      <c r="X8" t="str">
        <f>IF(ISBLANK(ADD22B!X15),"##BLANK",ADD22B!X15)</f>
        <v>##BLANK</v>
      </c>
      <c r="Y8" t="str">
        <f>IF(ISBLANK(ADD22B!Y15),"##BLANK",ADD22B!Y15)</f>
        <v>##BLANK</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x14ac:dyDescent="0.3">
      <c r="B9" s="212" t="str">
        <f>Dict_ADD22!A7</f>
        <v>ADD22B_06_PR24</v>
      </c>
      <c r="C9" s="212" t="str">
        <f>Dict_ADD22!C7</f>
        <v>Outcome performance from base expenditure - Bespoke performance commitments - Performance level  - Low pressure</v>
      </c>
      <c r="D9" s="212" t="str">
        <f>Dict_ADD22!D7</f>
        <v>Time</v>
      </c>
      <c r="E9" t="s">
        <v>602</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x14ac:dyDescent="0.3">
      <c r="B10" s="212" t="str">
        <f>Dict_ADD22!A8</f>
        <v>ADD22B_07_PR24</v>
      </c>
      <c r="C10" s="212" t="str">
        <f>Dict_ADD22!C8</f>
        <v>Outcome performance from base expenditure - Bespoke performance commitments - Performance level  - Streetworks collaboration</v>
      </c>
      <c r="D10" s="212" t="str">
        <f>Dict_ADD22!D8</f>
        <v>Number</v>
      </c>
      <c r="E10" t="s">
        <v>602</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t="str">
        <f>IF(ISBLANK(ADD22B!O17),"##BLANK",ADD22B!O17)</f>
        <v>##BLANK</v>
      </c>
      <c r="P10" t="str">
        <f>IF(ISBLANK(ADD22B!P17),"##BLANK",ADD22B!P17)</f>
        <v>##BLANK</v>
      </c>
      <c r="Q10" t="str">
        <f>IF(ISBLANK(ADD22B!Q17),"##BLANK",ADD22B!Q17)</f>
        <v>##BLANK</v>
      </c>
      <c r="R10" t="str">
        <f>IF(ISBLANK(ADD22B!R17),"##BLANK",ADD22B!R17)</f>
        <v>##BLANK</v>
      </c>
      <c r="S10" t="str">
        <f>IF(ISBLANK(ADD22B!S17),"##BLANK",ADD22B!S17)</f>
        <v>##BLANK</v>
      </c>
      <c r="T10" t="str">
        <f>IF(ISBLANK(ADD22B!T17),"##BLANK",ADD22B!T17)</f>
        <v>##BLANK</v>
      </c>
      <c r="U10" t="str">
        <f>IF(ISBLANK(ADD22B!U17),"##BLANK",ADD22B!U17)</f>
        <v>##BLANK</v>
      </c>
      <c r="V10" t="str">
        <f>IF(ISBLANK(ADD22B!V17),"##BLANK",ADD22B!V17)</f>
        <v>##BLANK</v>
      </c>
      <c r="W10" t="str">
        <f>IF(ISBLANK(ADD22B!W17),"##BLANK",ADD22B!W17)</f>
        <v>##BLANK</v>
      </c>
      <c r="X10" t="str">
        <f>IF(ISBLANK(ADD22B!X17),"##BLANK",ADD22B!X17)</f>
        <v>##BLANK</v>
      </c>
      <c r="Y10" t="str">
        <f>IF(ISBLANK(ADD22B!Y17),"##BLANK",ADD22B!Y17)</f>
        <v>##BLANK</v>
      </c>
      <c r="Z10" t="str">
        <f>IF(ISBLANK(ADD22B!Z17),"##BLANK",ADD22B!Z17)</f>
        <v>##BLANK</v>
      </c>
      <c r="AA10" t="str">
        <f>IF(ISBLANK(ADD22B!AA17),"##BLANK",ADD22B!AA17)</f>
        <v>##BLANK</v>
      </c>
      <c r="AB10" t="str">
        <f>IF(ISBLANK(ADD22B!AB17),"##BLANK",ADD22B!AB17)</f>
        <v>##BLANK</v>
      </c>
      <c r="AC10" t="str">
        <f>IF(ISBLANK(ADD22B!AC17),"##BLANK",ADD22B!AC17)</f>
        <v>##BLANK</v>
      </c>
      <c r="AD10" t="str">
        <f>IF(ISBLANK(ADD22B!AD17),"##BLANK",ADD22B!AD17)</f>
        <v>##BLANK</v>
      </c>
    </row>
    <row r="11" spans="1:30" ht="15.75" customHeight="1" x14ac:dyDescent="0.3">
      <c r="B11" s="212" t="str">
        <f>Dict_ADD22!A9</f>
        <v>ADD22B_08_PR24</v>
      </c>
      <c r="C11" s="212" t="str">
        <f>Dict_ADD22!C9</f>
        <v>Outcome performance from base expenditure - Bespoke performance commitments - Performance level  - Wonderful Windermere</v>
      </c>
      <c r="D11" s="212" t="str">
        <f>Dict_ADD22!D9</f>
        <v>Kg</v>
      </c>
      <c r="E11" t="s">
        <v>602</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x14ac:dyDescent="0.3">
      <c r="B12" s="212" t="str">
        <f>Dict_ADD22!A10</f>
        <v>ADD22C_01_PR24</v>
      </c>
      <c r="C12" s="212" t="str">
        <f>Dict_ADD22!C10</f>
        <v>Outcome performance from enhancement expenditure - Bespoke performance commitments - Performance level - Capital carbon</v>
      </c>
      <c r="D12" s="212" t="str">
        <f>Dict_ADD22!D10</f>
        <v>%</v>
      </c>
      <c r="E12" t="s">
        <v>602</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x14ac:dyDescent="0.3">
      <c r="B13" s="212" t="str">
        <f>Dict_ADD22!A11</f>
        <v>ADD22C_02_PR24</v>
      </c>
      <c r="C13" s="212" t="str">
        <f>Dict_ADD22!C11</f>
        <v>Outcome performance from enhancement expenditure - Bespoke performance commitments - Performance level - Embodied greenhouse gas emissions [SWB]</v>
      </c>
      <c r="D13" s="212" t="str">
        <f>Dict_ADD22!D11</f>
        <v>%</v>
      </c>
      <c r="E13" t="s">
        <v>602</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x14ac:dyDescent="0.3">
      <c r="B14" s="212" t="str">
        <f>Dict_ADD22!A12</f>
        <v>ADD22C_03_PR24</v>
      </c>
      <c r="C14" s="212" t="str">
        <f>Dict_ADD22!C12</f>
        <v>Outcome performance from enhancement expenditure - Bespoke performance commitments - Performance level - Embodied greenhouse gas emissions [UUW]</v>
      </c>
      <c r="D14" s="212" t="str">
        <f>Dict_ADD22!D12</f>
        <v>%</v>
      </c>
      <c r="E14" t="s">
        <v>602</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x14ac:dyDescent="0.3">
      <c r="B15" s="212" t="str">
        <f>Dict_ADD22!A13</f>
        <v>ADD22C_04_PR24</v>
      </c>
      <c r="C15" s="212" t="str">
        <f>Dict_ADD22!C13</f>
        <v>Outcome performance from enhancement expenditure - Bespoke performance commitments - Performance level - Lead pipe replacement</v>
      </c>
      <c r="D15" s="212" t="str">
        <f>Dict_ADD22!D13</f>
        <v>Number</v>
      </c>
      <c r="E15" t="s">
        <v>602</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x14ac:dyDescent="0.3">
      <c r="B16" s="212" t="str">
        <f>Dict_ADD22!A14</f>
        <v>ADD22C_05_PR24</v>
      </c>
      <c r="C16" s="212" t="str">
        <f>Dict_ADD22!C14</f>
        <v>Outcome performance from enhancement expenditure - Bespoke performance commitments - Performance level - Lower carbon concrete</v>
      </c>
      <c r="D16" s="212" t="str">
        <f>Dict_ADD22!D14</f>
        <v>%</v>
      </c>
      <c r="E16" t="s">
        <v>602</v>
      </c>
      <c r="R16" t="str">
        <f>IF(ISBLANK(ADD22C!G15),"##BLANK",ADD22C!G15)</f>
        <v>##BLANK</v>
      </c>
      <c r="S16" t="str">
        <f>IF(ISBLANK(ADD22C!H15),"##BLANK",ADD22C!H15)</f>
        <v>##BLANK</v>
      </c>
      <c r="T16" t="str">
        <f>IF(ISBLANK(ADD22C!I15),"##BLANK",ADD22C!I15)</f>
        <v>##BLANK</v>
      </c>
      <c r="U16" t="str">
        <f>IF(ISBLANK(ADD22C!J15),"##BLANK",ADD22C!J15)</f>
        <v>##BLANK</v>
      </c>
      <c r="V16" t="str">
        <f>IF(ISBLANK(ADD22C!K15),"##BLANK",ADD22C!K15)</f>
        <v>##BLANK</v>
      </c>
      <c r="W16" t="str">
        <f>IF(ISBLANK(ADD22C!L15),"##BLANK",ADD22C!L15)</f>
        <v>##BLANK</v>
      </c>
      <c r="X16" t="str">
        <f>IF(ISBLANK(ADD22C!M15),"##BLANK",ADD22C!M15)</f>
        <v>##BLANK</v>
      </c>
      <c r="Y16" t="str">
        <f>IF(ISBLANK(ADD22C!N15),"##BLANK",ADD22C!N15)</f>
        <v>##BLANK</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x14ac:dyDescent="0.3">
      <c r="B17" s="212" t="str">
        <f>Dict_ADD22!A15</f>
        <v>ADD22C_06_PR24</v>
      </c>
      <c r="C17" s="212" t="str">
        <f>Dict_ADD22!C15</f>
        <v>Outcome performance from enhancement expenditure - Bespoke performance commitments - Performance level - Low pressure</v>
      </c>
      <c r="D17" s="212" t="str">
        <f>Dict_ADD22!D15</f>
        <v>Time</v>
      </c>
      <c r="E17" t="s">
        <v>602</v>
      </c>
      <c r="R17">
        <f>IF(ISBLANK(ADD22C!G16),"##BLANK",ADD22C!G16)</f>
        <v>0</v>
      </c>
      <c r="S17">
        <f>IF(ISBLANK(ADD22C!H16),"##BLANK",ADD22C!H16)</f>
        <v>0</v>
      </c>
      <c r="T17">
        <f>IF(ISBLANK(ADD22C!I16),"##BLANK",ADD22C!I16)</f>
        <v>0</v>
      </c>
      <c r="U17">
        <f>IF(ISBLANK(ADD22C!J16),"##BLANK",ADD22C!J16)</f>
        <v>0</v>
      </c>
      <c r="V17">
        <f>IF(ISBLANK(ADD22C!K16),"##BLANK",ADD22C!K16)</f>
        <v>0</v>
      </c>
      <c r="W17">
        <f>IF(ISBLANK(ADD22C!L16),"##BLANK",ADD22C!L16)</f>
        <v>0</v>
      </c>
      <c r="X17">
        <f>IF(ISBLANK(ADD22C!M16),"##BLANK",ADD22C!M16)</f>
        <v>0</v>
      </c>
      <c r="Y17">
        <f>IF(ISBLANK(ADD22C!N16),"##BLANK",ADD22C!N16)</f>
        <v>0</v>
      </c>
      <c r="Z17">
        <f>IF(ISBLANK(ADD22C!O16),"##BLANK",ADD22C!O16)</f>
        <v>0</v>
      </c>
      <c r="AA17">
        <f>IF(ISBLANK(ADD22C!P16),"##BLANK",ADD22C!P16)</f>
        <v>0</v>
      </c>
      <c r="AB17">
        <f>IF(ISBLANK(ADD22C!Q16),"##BLANK",ADD22C!Q16)</f>
        <v>0</v>
      </c>
      <c r="AC17">
        <f>IF(ISBLANK(ADD22C!R16),"##BLANK",ADD22C!R16)</f>
        <v>0</v>
      </c>
      <c r="AD17">
        <f>IF(ISBLANK(ADD22C!S16),"##BLANK",ADD22C!S16)</f>
        <v>0</v>
      </c>
    </row>
    <row r="18" spans="2:30" ht="15.75" customHeight="1" x14ac:dyDescent="0.3">
      <c r="B18" s="212" t="str">
        <f>Dict_ADD22!A16</f>
        <v>ADD22C_07_PR24</v>
      </c>
      <c r="C18" s="212" t="str">
        <f>Dict_ADD22!C16</f>
        <v>Outcome performance from enhancement expenditure - Bespoke performance commitments - Performance level - Streetworks collaboration</v>
      </c>
      <c r="D18" s="212" t="str">
        <f>Dict_ADD22!D16</f>
        <v>Number</v>
      </c>
      <c r="E18" t="s">
        <v>602</v>
      </c>
      <c r="R18" t="str">
        <f>IF(ISBLANK(ADD22C!G17),"##BLANK",ADD22C!G17)</f>
        <v>##BLANK</v>
      </c>
      <c r="S18" t="str">
        <f>IF(ISBLANK(ADD22C!H17),"##BLANK",ADD22C!H17)</f>
        <v>##BLANK</v>
      </c>
      <c r="T18" t="str">
        <f>IF(ISBLANK(ADD22C!I17),"##BLANK",ADD22C!I17)</f>
        <v>##BLANK</v>
      </c>
      <c r="U18" t="str">
        <f>IF(ISBLANK(ADD22C!J17),"##BLANK",ADD22C!J17)</f>
        <v>##BLANK</v>
      </c>
      <c r="V18" t="str">
        <f>IF(ISBLANK(ADD22C!K17),"##BLANK",ADD22C!K17)</f>
        <v>##BLANK</v>
      </c>
      <c r="W18" t="str">
        <f>IF(ISBLANK(ADD22C!L17),"##BLANK",ADD22C!L17)</f>
        <v>##BLANK</v>
      </c>
      <c r="X18" t="str">
        <f>IF(ISBLANK(ADD22C!M17),"##BLANK",ADD22C!M17)</f>
        <v>##BLANK</v>
      </c>
      <c r="Y18" t="str">
        <f>IF(ISBLANK(ADD22C!N17),"##BLANK",ADD22C!N17)</f>
        <v>##BLANK</v>
      </c>
      <c r="Z18" t="str">
        <f>IF(ISBLANK(ADD22C!O17),"##BLANK",ADD22C!O17)</f>
        <v>##BLANK</v>
      </c>
      <c r="AA18" t="str">
        <f>IF(ISBLANK(ADD22C!P17),"##BLANK",ADD22C!P17)</f>
        <v>##BLANK</v>
      </c>
      <c r="AB18" t="str">
        <f>IF(ISBLANK(ADD22C!Q17),"##BLANK",ADD22C!Q17)</f>
        <v>##BLANK</v>
      </c>
      <c r="AC18" t="str">
        <f>IF(ISBLANK(ADD22C!R17),"##BLANK",ADD22C!R17)</f>
        <v>##BLANK</v>
      </c>
      <c r="AD18" t="str">
        <f>IF(ISBLANK(ADD22C!S17),"##BLANK",ADD22C!S17)</f>
        <v>##BLANK</v>
      </c>
    </row>
    <row r="19" spans="2:30" ht="15.75" customHeight="1" x14ac:dyDescent="0.3">
      <c r="B19" s="212" t="str">
        <f>Dict_ADD22!A17</f>
        <v>ADD22C_08_PR24</v>
      </c>
      <c r="C19" s="212" t="str">
        <f>Dict_ADD22!C17</f>
        <v>Outcome performance from enhancement expenditure - Bespoke performance commitments - Performance level - Wonderful Windermere</v>
      </c>
      <c r="D19" s="212" t="str">
        <f>Dict_ADD22!D17</f>
        <v>Kg</v>
      </c>
      <c r="E19" t="s">
        <v>602</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x14ac:dyDescent="0.3">
      <c r="B20" s="212" t="str">
        <f>Dict_ADD22!A18</f>
        <v>ADD22D_01WR_PR24</v>
      </c>
      <c r="C20" s="212" t="str">
        <f>Dict_ADD22!C18</f>
        <v>Outcome performance - ODIs (financial) - Price control allocation - Water resources - Capital carbon</v>
      </c>
      <c r="D20" s="212" t="str">
        <f>Dict_ADD22!D18</f>
        <v>%</v>
      </c>
      <c r="E20" t="s">
        <v>602</v>
      </c>
      <c r="F20" t="str">
        <f>IF(ISBLANK(ADD22D!E13),"##BLANK",ADD22D!E13)</f>
        <v>##BLANK</v>
      </c>
    </row>
    <row r="21" spans="2:30" ht="15.75" customHeight="1" x14ac:dyDescent="0.3">
      <c r="B21" s="212" t="str">
        <f>Dict_ADD22!A19</f>
        <v>ADD22D_02WR_PR24</v>
      </c>
      <c r="C21" s="212" t="str">
        <f>Dict_ADD22!C19</f>
        <v>Outcome performance - ODIs (financial) - Price control allocation - Water resources - Embodied greenhouse gas emissions [SWB]</v>
      </c>
      <c r="D21" s="212" t="str">
        <f>Dict_ADD22!D19</f>
        <v>%</v>
      </c>
      <c r="E21" t="s">
        <v>602</v>
      </c>
      <c r="F21" t="str">
        <f>IF(ISBLANK(ADD22D!E14),"##BLANK",ADD22D!E14)</f>
        <v>##BLANK</v>
      </c>
    </row>
    <row r="22" spans="2:30" ht="15.75" customHeight="1" x14ac:dyDescent="0.3">
      <c r="B22" s="212" t="str">
        <f>Dict_ADD22!A20</f>
        <v>ADD22D_03WR_PR24</v>
      </c>
      <c r="C22" s="212" t="str">
        <f>Dict_ADD22!C20</f>
        <v>Outcome performance - ODIs (financial) - Price control allocation - Water resources - Embodied greenhouse gas emissions [UUW]</v>
      </c>
      <c r="D22" s="212" t="str">
        <f>Dict_ADD22!D20</f>
        <v>%</v>
      </c>
      <c r="E22" t="s">
        <v>602</v>
      </c>
      <c r="F22" t="str">
        <f>IF(ISBLANK(ADD22D!E15),"##BLANK",ADD22D!E15)</f>
        <v>##BLANK</v>
      </c>
    </row>
    <row r="23" spans="2:30" ht="15.75" customHeight="1" x14ac:dyDescent="0.3">
      <c r="B23" s="212" t="str">
        <f>Dict_ADD22!A21</f>
        <v>ADD22D_04WR_PR24</v>
      </c>
      <c r="C23" s="212" t="str">
        <f>Dict_ADD22!C21</f>
        <v>Outcome performance - ODIs (financial) - Price control allocation - Water resources - Lead pipe replacement</v>
      </c>
      <c r="D23" s="212" t="str">
        <f>Dict_ADD22!D21</f>
        <v>%</v>
      </c>
      <c r="E23" t="s">
        <v>602</v>
      </c>
      <c r="F23" t="str">
        <f>IF(ISBLANK(ADD22D!E16),"##BLANK",ADD22D!E16)</f>
        <v>##BLANK</v>
      </c>
      <c r="R23" s="214"/>
      <c r="S23" s="214"/>
      <c r="T23" s="214"/>
      <c r="U23" s="214"/>
      <c r="V23" s="214"/>
      <c r="W23" s="214"/>
      <c r="X23" s="214"/>
      <c r="Y23" s="214"/>
      <c r="Z23" s="214"/>
      <c r="AA23" s="214"/>
      <c r="AB23" s="214"/>
      <c r="AC23" s="214"/>
      <c r="AD23" s="214"/>
    </row>
    <row r="24" spans="2:30" ht="15.75" customHeight="1" x14ac:dyDescent="0.3">
      <c r="B24" s="212" t="str">
        <f>Dict_ADD22!A22</f>
        <v>ADD22D_05WR_PR24</v>
      </c>
      <c r="C24" s="212" t="str">
        <f>Dict_ADD22!C22</f>
        <v>Outcome performance - ODIs (financial) - Price control allocation - Water resources - Lower carbon concrete</v>
      </c>
      <c r="D24" s="212" t="str">
        <f>Dict_ADD22!D22</f>
        <v>%</v>
      </c>
      <c r="E24" t="s">
        <v>602</v>
      </c>
      <c r="F24" t="str">
        <f>IF(ISBLANK(ADD22D!E17),"##BLANK",ADD22D!E17)</f>
        <v>##BLANK</v>
      </c>
      <c r="R24" s="214"/>
      <c r="S24" s="214"/>
      <c r="T24" s="214"/>
      <c r="U24" s="214"/>
      <c r="V24" s="214"/>
      <c r="W24" s="214"/>
      <c r="X24" s="214"/>
      <c r="Y24" s="214"/>
      <c r="Z24" s="214"/>
      <c r="AA24" s="214"/>
      <c r="AB24" s="214"/>
      <c r="AC24" s="214"/>
      <c r="AD24" s="214"/>
    </row>
    <row r="25" spans="2:30" ht="15.75" customHeight="1" x14ac:dyDescent="0.3">
      <c r="B25" s="212" t="str">
        <f>Dict_ADD22!A23</f>
        <v>ADD22D_06WR_PR24</v>
      </c>
      <c r="C25" s="212" t="str">
        <f>Dict_ADD22!C23</f>
        <v>Outcome performance - ODIs (financial) - Price control allocation - Water resources - Low pressure</v>
      </c>
      <c r="D25" s="212" t="str">
        <f>Dict_ADD22!D23</f>
        <v>%</v>
      </c>
      <c r="E25" t="s">
        <v>602</v>
      </c>
      <c r="F25" t="str">
        <f>IF(ISBLANK(ADD22D!E18),"##BLANK",ADD22D!E18)</f>
        <v>##BLANK</v>
      </c>
      <c r="R25" s="213"/>
      <c r="S25" s="213"/>
      <c r="T25" s="213"/>
      <c r="U25" s="213"/>
      <c r="V25" s="213"/>
      <c r="W25" s="213"/>
      <c r="X25" s="213"/>
      <c r="Y25" s="213"/>
      <c r="Z25" s="213"/>
      <c r="AA25" s="213"/>
      <c r="AB25" s="213"/>
      <c r="AC25" s="213"/>
      <c r="AD25" s="213"/>
    </row>
    <row r="26" spans="2:30" ht="15.75" customHeight="1" x14ac:dyDescent="0.3">
      <c r="B26" s="212" t="str">
        <f>Dict_ADD22!A24</f>
        <v>ADD22D_07WR_PR24</v>
      </c>
      <c r="C26" s="212" t="str">
        <f>Dict_ADD22!C24</f>
        <v>Outcome performance - ODIs (financial) - Price control allocation - Water resources - Streetworks collaboration</v>
      </c>
      <c r="D26" s="212" t="str">
        <f>Dict_ADD22!D24</f>
        <v>%</v>
      </c>
      <c r="E26" t="s">
        <v>602</v>
      </c>
      <c r="F26" t="str">
        <f>IF(ISBLANK(ADD22D!E19),"##BLANK",ADD22D!E19)</f>
        <v>##BLANK</v>
      </c>
    </row>
    <row r="27" spans="2:30" ht="15.75" customHeight="1" x14ac:dyDescent="0.3">
      <c r="B27" s="212" t="str">
        <f>Dict_ADD22!A25</f>
        <v>ADD22D_08WR_PR24</v>
      </c>
      <c r="C27" s="212" t="str">
        <f>Dict_ADD22!C25</f>
        <v>Outcome performance - ODIs (financial) - Price control allocation - Water resources - Wonderful Windermere</v>
      </c>
      <c r="D27" s="212" t="str">
        <f>Dict_ADD22!D25</f>
        <v>%</v>
      </c>
      <c r="E27" t="s">
        <v>602</v>
      </c>
      <c r="F27" t="str">
        <f>IF(ISBLANK(ADD22D!E20),"##BLANK",ADD22D!E20)</f>
        <v>##BLANK</v>
      </c>
    </row>
    <row r="28" spans="2:30" ht="15.75" customHeight="1" x14ac:dyDescent="0.3">
      <c r="B28" s="212" t="str">
        <f>Dict_ADD22!A26</f>
        <v>ADD22D_01WNP_PR24</v>
      </c>
      <c r="C28" s="212" t="str">
        <f>Dict_ADD22!C26</f>
        <v>Outcome performance - ODIs (financial) - Price control allocation - Water network plus - Capital carbon</v>
      </c>
      <c r="D28" s="212" t="str">
        <f>Dict_ADD22!D26</f>
        <v>%</v>
      </c>
      <c r="E28" t="s">
        <v>602</v>
      </c>
      <c r="F28" s="163" t="str">
        <f>IF(ISBLANK(ADD22D!F13),"##BLANK",ADD22D!F13)</f>
        <v>##BLANK</v>
      </c>
    </row>
    <row r="29" spans="2:30" ht="15.75" customHeight="1" x14ac:dyDescent="0.3">
      <c r="B29" s="212" t="str">
        <f>Dict_ADD22!A27</f>
        <v>ADD22D_02WNP_PR24</v>
      </c>
      <c r="C29" s="212" t="str">
        <f>Dict_ADD22!C27</f>
        <v>Outcome performance - ODIs (financial) - Price control allocation - Water network plus - Embodied greenhouse gas emissions [SWB]</v>
      </c>
      <c r="D29" s="212" t="str">
        <f>Dict_ADD22!D27</f>
        <v>%</v>
      </c>
      <c r="E29" t="s">
        <v>602</v>
      </c>
      <c r="F29" s="163" t="str">
        <f>IF(ISBLANK(ADD22D!F14),"##BLANK",ADD22D!F14)</f>
        <v>##BLANK</v>
      </c>
    </row>
    <row r="30" spans="2:30" ht="15.75" customHeight="1" x14ac:dyDescent="0.3">
      <c r="B30" s="212" t="str">
        <f>Dict_ADD22!A28</f>
        <v>ADD22D_03WNP_PR24</v>
      </c>
      <c r="C30" s="212" t="str">
        <f>Dict_ADD22!C28</f>
        <v>Outcome performance - ODIs (financial) - Price control allocation - Water network plus - Embodied greenhouse gas emissions [UUW]</v>
      </c>
      <c r="D30" s="212" t="str">
        <f>Dict_ADD22!D28</f>
        <v>%</v>
      </c>
      <c r="E30" t="s">
        <v>602</v>
      </c>
      <c r="F30" s="163" t="str">
        <f>IF(ISBLANK(ADD22D!F15),"##BLANK",ADD22D!F15)</f>
        <v>##BLANK</v>
      </c>
    </row>
    <row r="31" spans="2:30" ht="15.75" customHeight="1" x14ac:dyDescent="0.3">
      <c r="B31" s="212" t="str">
        <f>Dict_ADD22!A29</f>
        <v>ADD22D_04WNP_PR24</v>
      </c>
      <c r="C31" s="212" t="str">
        <f>Dict_ADD22!C29</f>
        <v>Outcome performance - ODIs (financial) - Price control allocation - Water network plus - Lead pipe replacement</v>
      </c>
      <c r="D31" s="212" t="str">
        <f>Dict_ADD22!D29</f>
        <v>%</v>
      </c>
      <c r="E31" t="s">
        <v>602</v>
      </c>
      <c r="F31" s="163" t="str">
        <f>IF(ISBLANK(ADD22D!F16),"##BLANK",ADD22D!F16)</f>
        <v>##BLANK</v>
      </c>
    </row>
    <row r="32" spans="2:30" ht="15.75" customHeight="1" x14ac:dyDescent="0.3">
      <c r="B32" s="212" t="str">
        <f>Dict_ADD22!A30</f>
        <v>ADD22D_05WNP_PR24</v>
      </c>
      <c r="C32" s="212" t="str">
        <f>Dict_ADD22!C30</f>
        <v>Outcome performance - ODIs (financial) - Price control allocation - Water network plus - Lower carbon concrete</v>
      </c>
      <c r="D32" s="212" t="str">
        <f>Dict_ADD22!D30</f>
        <v>%</v>
      </c>
      <c r="E32" t="s">
        <v>602</v>
      </c>
      <c r="F32" s="163" t="str">
        <f>IF(ISBLANK(ADD22D!F17),"##BLANK",ADD22D!F17)</f>
        <v>##BLANK</v>
      </c>
    </row>
    <row r="33" spans="2:6" ht="15.75" customHeight="1" x14ac:dyDescent="0.3">
      <c r="B33" s="212" t="str">
        <f>Dict_ADD22!A31</f>
        <v>ADD22D_06WNP_PR24</v>
      </c>
      <c r="C33" s="212" t="str">
        <f>Dict_ADD22!C31</f>
        <v>Outcome performance - ODIs (financial) - Price control allocation - Water network plus - Low pressure</v>
      </c>
      <c r="D33" s="212" t="str">
        <f>Dict_ADD22!D31</f>
        <v>%</v>
      </c>
      <c r="E33" t="s">
        <v>602</v>
      </c>
      <c r="F33" s="163" t="str">
        <f>IF(ISBLANK(ADD22D!F18),"##BLANK",ADD22D!F18)</f>
        <v>##BLANK</v>
      </c>
    </row>
    <row r="34" spans="2:6" ht="15.75" customHeight="1" x14ac:dyDescent="0.3">
      <c r="B34" s="212" t="str">
        <f>Dict_ADD22!A32</f>
        <v>ADD22D_07WNP_PR24</v>
      </c>
      <c r="C34" s="212" t="str">
        <f>Dict_ADD22!C32</f>
        <v>Outcome performance - ODIs (financial) - Price control allocation - Water network plus - Streetworks collaboration</v>
      </c>
      <c r="D34" s="212" t="str">
        <f>Dict_ADD22!D32</f>
        <v>%</v>
      </c>
      <c r="E34" t="s">
        <v>602</v>
      </c>
      <c r="F34" s="163" t="str">
        <f>IF(ISBLANK(ADD22D!F19),"##BLANK",ADD22D!F19)</f>
        <v>##BLANK</v>
      </c>
    </row>
    <row r="35" spans="2:6" ht="15.75" customHeight="1" x14ac:dyDescent="0.3">
      <c r="B35" s="212" t="str">
        <f>Dict_ADD22!A33</f>
        <v>ADD22D_08WNP_PR24</v>
      </c>
      <c r="C35" s="212" t="str">
        <f>Dict_ADD22!C33</f>
        <v>Outcome performance - ODIs (financial) - Price control allocation - Water network plus - Wonderful Windermere</v>
      </c>
      <c r="D35" s="212" t="str">
        <f>Dict_ADD22!D33</f>
        <v>%</v>
      </c>
      <c r="E35" t="s">
        <v>602</v>
      </c>
      <c r="F35" s="163" t="str">
        <f>IF(ISBLANK(ADD22D!F20),"##BLANK",ADD22D!F20)</f>
        <v>##BLANK</v>
      </c>
    </row>
    <row r="36" spans="2:6" ht="15.75" customHeight="1" x14ac:dyDescent="0.3">
      <c r="B36" s="212" t="str">
        <f>Dict_ADD22!A34</f>
        <v>ADD22D_01WWNP_PR24</v>
      </c>
      <c r="C36" s="212" t="str">
        <f>Dict_ADD22!C34</f>
        <v>Outcome performance - ODIs (financial) - Price control allocation - Wastewater network plus - Capital carbon</v>
      </c>
      <c r="D36" s="212" t="str">
        <f>Dict_ADD22!D34</f>
        <v>%</v>
      </c>
      <c r="E36" t="s">
        <v>602</v>
      </c>
      <c r="F36" s="163" t="str">
        <f>IF(ISBLANK(ADD22D!G13),"##BLANK",ADD22D!G13)</f>
        <v>##BLANK</v>
      </c>
    </row>
    <row r="37" spans="2:6" ht="15.75" customHeight="1" x14ac:dyDescent="0.3">
      <c r="B37" s="212" t="str">
        <f>Dict_ADD22!A35</f>
        <v>ADD22D_02WWNP_PR24</v>
      </c>
      <c r="C37" s="212" t="str">
        <f>Dict_ADD22!C35</f>
        <v>Outcome performance - ODIs (financial) - Price control allocation - Wastewater network plus - Embodied greenhouse gas emissions [SWB]</v>
      </c>
      <c r="D37" s="212" t="str">
        <f>Dict_ADD22!D35</f>
        <v>%</v>
      </c>
      <c r="E37" t="s">
        <v>602</v>
      </c>
      <c r="F37" s="163" t="str">
        <f>IF(ISBLANK(ADD22D!G14),"##BLANK",ADD22D!G14)</f>
        <v>##BLANK</v>
      </c>
    </row>
    <row r="38" spans="2:6" ht="15.75" customHeight="1" x14ac:dyDescent="0.3">
      <c r="B38" s="212" t="str">
        <f>Dict_ADD22!A36</f>
        <v>ADD22D_03WWNP_PR24</v>
      </c>
      <c r="C38" s="212" t="str">
        <f>Dict_ADD22!C36</f>
        <v>Outcome performance - ODIs (financial) - Price control allocation - Wastewater network plus - Embodied greenhouse gas emissions [UUW]</v>
      </c>
      <c r="D38" s="212" t="str">
        <f>Dict_ADD22!D36</f>
        <v>%</v>
      </c>
      <c r="E38" t="s">
        <v>602</v>
      </c>
      <c r="F38" s="163" t="str">
        <f>IF(ISBLANK(ADD22D!G15),"##BLANK",ADD22D!G15)</f>
        <v>##BLANK</v>
      </c>
    </row>
    <row r="39" spans="2:6" ht="15.75" customHeight="1" x14ac:dyDescent="0.3">
      <c r="B39" s="212" t="str">
        <f>Dict_ADD22!A37</f>
        <v>ADD22D_04WWNP_PR24</v>
      </c>
      <c r="C39" s="212" t="str">
        <f>Dict_ADD22!C37</f>
        <v>Outcome performance - ODIs (financial) - Price control allocation - Wastewater network plus - Lead pipe replacement</v>
      </c>
      <c r="D39" s="212" t="str">
        <f>Dict_ADD22!D37</f>
        <v>%</v>
      </c>
      <c r="E39" t="s">
        <v>602</v>
      </c>
      <c r="F39" s="163" t="str">
        <f>IF(ISBLANK(ADD22D!G16),"##BLANK",ADD22D!G16)</f>
        <v>##BLANK</v>
      </c>
    </row>
    <row r="40" spans="2:6" ht="15.75" customHeight="1" x14ac:dyDescent="0.3">
      <c r="B40" s="212" t="str">
        <f>Dict_ADD22!A38</f>
        <v>ADD22D_05WWNP_PR24</v>
      </c>
      <c r="C40" s="212" t="str">
        <f>Dict_ADD22!C38</f>
        <v>Outcome performance - ODIs (financial) - Price control allocation - Wastewater network plus - Lower carbon concrete</v>
      </c>
      <c r="D40" s="212" t="str">
        <f>Dict_ADD22!D38</f>
        <v>%</v>
      </c>
      <c r="E40" t="s">
        <v>602</v>
      </c>
      <c r="F40" s="163" t="str">
        <f>IF(ISBLANK(ADD22D!G17),"##BLANK",ADD22D!G17)</f>
        <v>##BLANK</v>
      </c>
    </row>
    <row r="41" spans="2:6" ht="15.75" customHeight="1" x14ac:dyDescent="0.3">
      <c r="B41" s="212" t="str">
        <f>Dict_ADD22!A39</f>
        <v>ADD22D_06WWNP_PR24</v>
      </c>
      <c r="C41" s="212" t="str">
        <f>Dict_ADD22!C39</f>
        <v>Outcome performance - ODIs (financial) - Price control allocation - Wastewater network plus - Low pressure</v>
      </c>
      <c r="D41" s="212" t="str">
        <f>Dict_ADD22!D39</f>
        <v>%</v>
      </c>
      <c r="E41" t="s">
        <v>602</v>
      </c>
      <c r="F41" s="163" t="str">
        <f>IF(ISBLANK(ADD22D!G18),"##BLANK",ADD22D!G18)</f>
        <v>##BLANK</v>
      </c>
    </row>
    <row r="42" spans="2:6" ht="15.75" customHeight="1" x14ac:dyDescent="0.3">
      <c r="B42" s="212" t="str">
        <f>Dict_ADD22!A40</f>
        <v>ADD22D_07WWNP_PR24</v>
      </c>
      <c r="C42" s="212" t="str">
        <f>Dict_ADD22!C40</f>
        <v>Outcome performance - ODIs (financial) - Price control allocation - Wastewater network plus - Streetworks collaboration</v>
      </c>
      <c r="D42" s="212" t="str">
        <f>Dict_ADD22!D40</f>
        <v>%</v>
      </c>
      <c r="E42" t="s">
        <v>602</v>
      </c>
      <c r="F42" s="163" t="str">
        <f>IF(ISBLANK(ADD22D!G19),"##BLANK",ADD22D!G19)</f>
        <v>##BLANK</v>
      </c>
    </row>
    <row r="43" spans="2:6" ht="15.75" customHeight="1" x14ac:dyDescent="0.3">
      <c r="B43" s="212" t="str">
        <f>Dict_ADD22!A41</f>
        <v>ADD22D_08WWNP_PR24</v>
      </c>
      <c r="C43" s="212" t="str">
        <f>Dict_ADD22!C41</f>
        <v>Outcome performance - ODIs (financial) - Price control allocation - Wastewater network plus - Wonderful Windermere</v>
      </c>
      <c r="D43" s="212" t="str">
        <f>Dict_ADD22!D41</f>
        <v>%</v>
      </c>
      <c r="E43" t="s">
        <v>602</v>
      </c>
      <c r="F43" s="163" t="str">
        <f>IF(ISBLANK(ADD22D!G20),"##BLANK",ADD22D!G20)</f>
        <v>##BLANK</v>
      </c>
    </row>
    <row r="44" spans="2:6" ht="15.75" customHeight="1" x14ac:dyDescent="0.3">
      <c r="B44" s="212" t="str">
        <f>Dict_ADD22!A42</f>
        <v>ADD22D_01BIO_PR24</v>
      </c>
      <c r="C44" s="212" t="str">
        <f>Dict_ADD22!C42</f>
        <v>Outcome performance - ODIs (financial) - Price control allocation - Bioresources - Capital carbon</v>
      </c>
      <c r="D44" s="212" t="str">
        <f>Dict_ADD22!D42</f>
        <v>%</v>
      </c>
      <c r="E44" t="s">
        <v>602</v>
      </c>
      <c r="F44" s="163" t="str">
        <f>IF(ISBLANK(ADD22D!H13),"##BLANK",ADD22D!H13)</f>
        <v>##BLANK</v>
      </c>
    </row>
    <row r="45" spans="2:6" ht="15.75" customHeight="1" x14ac:dyDescent="0.3">
      <c r="B45" s="212" t="str">
        <f>Dict_ADD22!A43</f>
        <v>ADD22D_02BIO_PR24</v>
      </c>
      <c r="C45" s="212" t="str">
        <f>Dict_ADD22!C43</f>
        <v>Outcome performance - ODIs (financial) - Price control allocation - Bioresources - Embodied greenhouse gas emissions [SWB]</v>
      </c>
      <c r="D45" s="212" t="str">
        <f>Dict_ADD22!D43</f>
        <v>%</v>
      </c>
      <c r="E45" t="s">
        <v>602</v>
      </c>
      <c r="F45" s="163" t="str">
        <f>IF(ISBLANK(ADD22D!H14),"##BLANK",ADD22D!H14)</f>
        <v>##BLANK</v>
      </c>
    </row>
    <row r="46" spans="2:6" ht="15.75" customHeight="1" x14ac:dyDescent="0.3">
      <c r="B46" s="212" t="str">
        <f>Dict_ADD22!A44</f>
        <v>ADD22D_03BIO_PR24</v>
      </c>
      <c r="C46" s="212" t="str">
        <f>Dict_ADD22!C44</f>
        <v>Outcome performance - ODIs (financial) - Price control allocation - Bioresources - Embodied greenhouse gas emissions [UUW]</v>
      </c>
      <c r="D46" s="212" t="str">
        <f>Dict_ADD22!D44</f>
        <v>%</v>
      </c>
      <c r="E46" t="s">
        <v>602</v>
      </c>
      <c r="F46" s="163" t="str">
        <f>IF(ISBLANK(ADD22D!H15),"##BLANK",ADD22D!H15)</f>
        <v>##BLANK</v>
      </c>
    </row>
    <row r="47" spans="2:6" ht="15.75" customHeight="1" x14ac:dyDescent="0.3">
      <c r="B47" s="212" t="str">
        <f>Dict_ADD22!A45</f>
        <v>ADD22D_04BIO_PR24</v>
      </c>
      <c r="C47" s="212" t="str">
        <f>Dict_ADD22!C45</f>
        <v>Outcome performance - ODIs (financial) - Price control allocation - Bioresources - Lead pipe replacement</v>
      </c>
      <c r="D47" s="212" t="str">
        <f>Dict_ADD22!D45</f>
        <v>%</v>
      </c>
      <c r="E47" t="s">
        <v>602</v>
      </c>
      <c r="F47" s="163" t="str">
        <f>IF(ISBLANK(ADD22D!H16),"##BLANK",ADD22D!H16)</f>
        <v>##BLANK</v>
      </c>
    </row>
    <row r="48" spans="2:6" ht="15.75" customHeight="1" x14ac:dyDescent="0.3">
      <c r="B48" s="212" t="str">
        <f>Dict_ADD22!A46</f>
        <v>ADD22D_05BIO_PR24</v>
      </c>
      <c r="C48" s="212" t="str">
        <f>Dict_ADD22!C46</f>
        <v>Outcome performance - ODIs (financial) - Price control allocation - Bioresources - Lower carbon concrete</v>
      </c>
      <c r="D48" s="212" t="str">
        <f>Dict_ADD22!D46</f>
        <v>%</v>
      </c>
      <c r="E48" t="s">
        <v>602</v>
      </c>
      <c r="F48" s="163" t="str">
        <f>IF(ISBLANK(ADD22D!H17),"##BLANK",ADD22D!H17)</f>
        <v>##BLANK</v>
      </c>
    </row>
    <row r="49" spans="2:6" ht="15.75" customHeight="1" x14ac:dyDescent="0.3">
      <c r="B49" s="212" t="str">
        <f>Dict_ADD22!A47</f>
        <v>ADD22D_06BIO_PR24</v>
      </c>
      <c r="C49" s="212" t="str">
        <f>Dict_ADD22!C47</f>
        <v>Outcome performance - ODIs (financial) - Price control allocation - Bioresources - Low pressure</v>
      </c>
      <c r="D49" s="212" t="str">
        <f>Dict_ADD22!D47</f>
        <v>%</v>
      </c>
      <c r="E49" t="s">
        <v>602</v>
      </c>
      <c r="F49" s="163" t="str">
        <f>IF(ISBLANK(ADD22D!H18),"##BLANK",ADD22D!H18)</f>
        <v>##BLANK</v>
      </c>
    </row>
    <row r="50" spans="2:6" ht="15.75" customHeight="1" x14ac:dyDescent="0.3">
      <c r="B50" s="212" t="str">
        <f>Dict_ADD22!A48</f>
        <v>ADD22D_07BIO_PR24</v>
      </c>
      <c r="C50" s="212" t="str">
        <f>Dict_ADD22!C48</f>
        <v>Outcome performance - ODIs (financial) - Price control allocation - Bioresources - Streetworks collaboration</v>
      </c>
      <c r="D50" s="212" t="str">
        <f>Dict_ADD22!D48</f>
        <v>%</v>
      </c>
      <c r="E50" t="s">
        <v>602</v>
      </c>
      <c r="F50" s="163" t="str">
        <f>IF(ISBLANK(ADD22D!H19),"##BLANK",ADD22D!H19)</f>
        <v>##BLANK</v>
      </c>
    </row>
    <row r="51" spans="2:6" ht="15.75" customHeight="1" x14ac:dyDescent="0.3">
      <c r="B51" s="212" t="str">
        <f>Dict_ADD22!A49</f>
        <v>ADD22D_08BIO_PR24</v>
      </c>
      <c r="C51" s="212" t="str">
        <f>Dict_ADD22!C49</f>
        <v>Outcome performance - ODIs (financial) - Price control allocation - Bioresources - Wonderful Windermere</v>
      </c>
      <c r="D51" s="212" t="str">
        <f>Dict_ADD22!D49</f>
        <v>%</v>
      </c>
      <c r="E51" t="s">
        <v>602</v>
      </c>
      <c r="F51" s="163" t="str">
        <f>IF(ISBLANK(ADD22D!H20),"##BLANK",ADD22D!H20)</f>
        <v>##BLANK</v>
      </c>
    </row>
    <row r="52" spans="2:6" ht="15.75" customHeight="1" x14ac:dyDescent="0.3">
      <c r="B52" s="212" t="str">
        <f>Dict_ADD22!A50</f>
        <v>ADD22D_01RR_PR24</v>
      </c>
      <c r="C52" s="212" t="str">
        <f>Dict_ADD22!C50</f>
        <v>Outcome performance - ODIs (financial) - Price control allocation - Residential retail - Capital carbon</v>
      </c>
      <c r="D52" s="212" t="str">
        <f>Dict_ADD22!D50</f>
        <v>%</v>
      </c>
      <c r="E52" t="s">
        <v>602</v>
      </c>
      <c r="F52" s="163" t="str">
        <f>IF(ISBLANK(ADD22D!I13),"##BLANK",ADD22D!I13)</f>
        <v>##BLANK</v>
      </c>
    </row>
    <row r="53" spans="2:6" ht="15.75" customHeight="1" x14ac:dyDescent="0.3">
      <c r="B53" s="212" t="str">
        <f>Dict_ADD22!A51</f>
        <v>ADD22D_02RR_PR24</v>
      </c>
      <c r="C53" s="212" t="str">
        <f>Dict_ADD22!C51</f>
        <v>Outcome performance - ODIs (financial) - Price control allocation - Residential retail - Embodied greenhouse gas emissions [SWB]</v>
      </c>
      <c r="D53" s="212" t="str">
        <f>Dict_ADD22!D51</f>
        <v>%</v>
      </c>
      <c r="E53" t="s">
        <v>602</v>
      </c>
      <c r="F53" s="163" t="str">
        <f>IF(ISBLANK(ADD22D!I14),"##BLANK",ADD22D!I14)</f>
        <v>##BLANK</v>
      </c>
    </row>
    <row r="54" spans="2:6" ht="15.75" customHeight="1" x14ac:dyDescent="0.3">
      <c r="B54" s="212" t="str">
        <f>Dict_ADD22!A52</f>
        <v>ADD22D_03RR_PR24</v>
      </c>
      <c r="C54" s="212" t="str">
        <f>Dict_ADD22!C52</f>
        <v>Outcome performance - ODIs (financial) - Price control allocation - Residential retail - Embodied greenhouse gas emissions [UUW]</v>
      </c>
      <c r="D54" s="212" t="str">
        <f>Dict_ADD22!D52</f>
        <v>%</v>
      </c>
      <c r="E54" t="s">
        <v>602</v>
      </c>
      <c r="F54" s="163" t="str">
        <f>IF(ISBLANK(ADD22D!I15),"##BLANK",ADD22D!I15)</f>
        <v>##BLANK</v>
      </c>
    </row>
    <row r="55" spans="2:6" ht="15.75" customHeight="1" x14ac:dyDescent="0.3">
      <c r="B55" s="212" t="str">
        <f>Dict_ADD22!A53</f>
        <v>ADD22D_04RR_PR24</v>
      </c>
      <c r="C55" s="212" t="str">
        <f>Dict_ADD22!C53</f>
        <v>Outcome performance - ODIs (financial) - Price control allocation - Residential retail - Lead pipe replacement</v>
      </c>
      <c r="D55" s="212" t="str">
        <f>Dict_ADD22!D53</f>
        <v>%</v>
      </c>
      <c r="E55" t="s">
        <v>602</v>
      </c>
      <c r="F55" s="163" t="str">
        <f>IF(ISBLANK(ADD22D!I16),"##BLANK",ADD22D!I16)</f>
        <v>##BLANK</v>
      </c>
    </row>
    <row r="56" spans="2:6" ht="15.75" customHeight="1" x14ac:dyDescent="0.3">
      <c r="B56" s="212" t="str">
        <f>Dict_ADD22!A54</f>
        <v>ADD22D_05RR_PR24</v>
      </c>
      <c r="C56" s="212" t="str">
        <f>Dict_ADD22!C54</f>
        <v>Outcome performance - ODIs (financial) - Price control allocation - Residential retail - Lower carbon concrete</v>
      </c>
      <c r="D56" s="212" t="str">
        <f>Dict_ADD22!D54</f>
        <v>%</v>
      </c>
      <c r="E56" t="s">
        <v>602</v>
      </c>
      <c r="F56" s="163" t="str">
        <f>IF(ISBLANK(ADD22D!I17),"##BLANK",ADD22D!I17)</f>
        <v>##BLANK</v>
      </c>
    </row>
    <row r="57" spans="2:6" ht="15.75" customHeight="1" x14ac:dyDescent="0.3">
      <c r="B57" s="212" t="str">
        <f>Dict_ADD22!A55</f>
        <v>ADD22D_06RR_PR24</v>
      </c>
      <c r="C57" s="212" t="str">
        <f>Dict_ADD22!C55</f>
        <v>Outcome performance - ODIs (financial) - Price control allocation - Residential retail - Low pressure</v>
      </c>
      <c r="D57" s="212" t="str">
        <f>Dict_ADD22!D55</f>
        <v>%</v>
      </c>
      <c r="E57" t="s">
        <v>602</v>
      </c>
      <c r="F57" s="163" t="str">
        <f>IF(ISBLANK(ADD22D!I18),"##BLANK",ADD22D!I18)</f>
        <v>##BLANK</v>
      </c>
    </row>
    <row r="58" spans="2:6" ht="15.75" customHeight="1" x14ac:dyDescent="0.3">
      <c r="B58" s="212" t="str">
        <f>Dict_ADD22!A56</f>
        <v>ADD22D_07RR_PR24</v>
      </c>
      <c r="C58" s="212" t="str">
        <f>Dict_ADD22!C56</f>
        <v>Outcome performance - ODIs (financial) - Price control allocation - Residential retail - Streetworks collaboration</v>
      </c>
      <c r="D58" s="212" t="str">
        <f>Dict_ADD22!D56</f>
        <v>%</v>
      </c>
      <c r="E58" t="s">
        <v>602</v>
      </c>
      <c r="F58" s="163" t="str">
        <f>IF(ISBLANK(ADD22D!I19),"##BLANK",ADD22D!I19)</f>
        <v>##BLANK</v>
      </c>
    </row>
    <row r="59" spans="2:6" ht="15.75" customHeight="1" x14ac:dyDescent="0.3">
      <c r="B59" s="212" t="str">
        <f>Dict_ADD22!A57</f>
        <v>ADD22D_08RR_PR24</v>
      </c>
      <c r="C59" s="212" t="str">
        <f>Dict_ADD22!C57</f>
        <v>Outcome performance - ODIs (financial) - Price control allocation - Residential retail - Wonderful Windermere</v>
      </c>
      <c r="D59" s="212" t="str">
        <f>Dict_ADD22!D57</f>
        <v>%</v>
      </c>
      <c r="E59" t="s">
        <v>602</v>
      </c>
      <c r="F59" s="163" t="str">
        <f>IF(ISBLANK(ADD22D!I20),"##BLANK",ADD22D!I20)</f>
        <v>##BLANK</v>
      </c>
    </row>
    <row r="60" spans="2:6" ht="15.75" customHeight="1" x14ac:dyDescent="0.3">
      <c r="B60" s="212" t="str">
        <f>Dict_ADD22!A58</f>
        <v>ADD22D_01BR_PR24</v>
      </c>
      <c r="C60" s="212" t="str">
        <f>Dict_ADD22!C58</f>
        <v>Outcome performance - ODIs (financial) - Price control allocation - Business retail - Capital carbon</v>
      </c>
      <c r="D60" s="212" t="str">
        <f>Dict_ADD22!D58</f>
        <v>%</v>
      </c>
      <c r="E60" t="s">
        <v>602</v>
      </c>
      <c r="F60" s="163" t="str">
        <f>IF(ISBLANK(ADD22D!J13),"##BLANK",ADD22D!J13)</f>
        <v>##BLANK</v>
      </c>
    </row>
    <row r="61" spans="2:6" ht="15.75" customHeight="1" x14ac:dyDescent="0.3">
      <c r="B61" s="212" t="str">
        <f>Dict_ADD22!A59</f>
        <v>ADD22D_02BR_PR24</v>
      </c>
      <c r="C61" s="212" t="str">
        <f>Dict_ADD22!C59</f>
        <v>Outcome performance - ODIs (financial) - Price control allocation - Business retail - Embodied greenhouse gas emissions [SWB]</v>
      </c>
      <c r="D61" s="212" t="str">
        <f>Dict_ADD22!D59</f>
        <v>%</v>
      </c>
      <c r="E61" t="s">
        <v>602</v>
      </c>
      <c r="F61" s="163" t="str">
        <f>IF(ISBLANK(ADD22D!J14),"##BLANK",ADD22D!J14)</f>
        <v>##BLANK</v>
      </c>
    </row>
    <row r="62" spans="2:6" ht="15.75" customHeight="1" x14ac:dyDescent="0.3">
      <c r="B62" s="212" t="str">
        <f>Dict_ADD22!A60</f>
        <v>ADD22D_03BR_PR24</v>
      </c>
      <c r="C62" s="212" t="str">
        <f>Dict_ADD22!C60</f>
        <v>Outcome performance - ODIs (financial) - Price control allocation - Business retail - Embodied greenhouse gas emissions [UUW]</v>
      </c>
      <c r="D62" s="212" t="str">
        <f>Dict_ADD22!D60</f>
        <v>%</v>
      </c>
      <c r="E62" t="s">
        <v>602</v>
      </c>
      <c r="F62" s="163" t="str">
        <f>IF(ISBLANK(ADD22D!J15),"##BLANK",ADD22D!J15)</f>
        <v>##BLANK</v>
      </c>
    </row>
    <row r="63" spans="2:6" ht="15.75" customHeight="1" x14ac:dyDescent="0.3">
      <c r="B63" s="212" t="str">
        <f>Dict_ADD22!A61</f>
        <v>ADD22D_04BR_PR24</v>
      </c>
      <c r="C63" s="212" t="str">
        <f>Dict_ADD22!C61</f>
        <v>Outcome performance - ODIs (financial) - Price control allocation - Business retail - Lead pipe replacement</v>
      </c>
      <c r="D63" s="212" t="str">
        <f>Dict_ADD22!D61</f>
        <v>%</v>
      </c>
      <c r="E63" t="s">
        <v>602</v>
      </c>
      <c r="F63" s="163" t="str">
        <f>IF(ISBLANK(ADD22D!J16),"##BLANK",ADD22D!J16)</f>
        <v>##BLANK</v>
      </c>
    </row>
    <row r="64" spans="2:6" ht="15.75" customHeight="1" x14ac:dyDescent="0.3">
      <c r="B64" s="212" t="str">
        <f>Dict_ADD22!A62</f>
        <v>ADD22D_05BR_PR24</v>
      </c>
      <c r="C64" s="212" t="str">
        <f>Dict_ADD22!C62</f>
        <v>Outcome performance - ODIs (financial) - Price control allocation - Business retail - Lower carbon concrete</v>
      </c>
      <c r="D64" s="212" t="str">
        <f>Dict_ADD22!D62</f>
        <v>%</v>
      </c>
      <c r="E64" t="s">
        <v>602</v>
      </c>
      <c r="F64" s="163" t="str">
        <f>IF(ISBLANK(ADD22D!J17),"##BLANK",ADD22D!J17)</f>
        <v>##BLANK</v>
      </c>
    </row>
    <row r="65" spans="2:6" ht="15.75" customHeight="1" x14ac:dyDescent="0.3">
      <c r="B65" s="212" t="str">
        <f>Dict_ADD22!A63</f>
        <v>ADD22D_06BR_PR24</v>
      </c>
      <c r="C65" s="212" t="str">
        <f>Dict_ADD22!C63</f>
        <v>Outcome performance - ODIs (financial) - Price control allocation - Business retail - Low pressure</v>
      </c>
      <c r="D65" s="212" t="str">
        <f>Dict_ADD22!D63</f>
        <v>%</v>
      </c>
      <c r="E65" t="s">
        <v>602</v>
      </c>
      <c r="F65" s="163" t="str">
        <f>IF(ISBLANK(ADD22D!J18),"##BLANK",ADD22D!J18)</f>
        <v>##BLANK</v>
      </c>
    </row>
    <row r="66" spans="2:6" ht="15.75" customHeight="1" x14ac:dyDescent="0.3">
      <c r="B66" s="212" t="str">
        <f>Dict_ADD22!A64</f>
        <v>ADD22D_07BR_PR24</v>
      </c>
      <c r="C66" s="212" t="str">
        <f>Dict_ADD22!C64</f>
        <v>Outcome performance - ODIs (financial) - Price control allocation - Business retail - Streetworks collaboration</v>
      </c>
      <c r="D66" s="212" t="str">
        <f>Dict_ADD22!D64</f>
        <v>%</v>
      </c>
      <c r="E66" t="s">
        <v>602</v>
      </c>
      <c r="F66" s="163" t="str">
        <f>IF(ISBLANK(ADD22D!J19),"##BLANK",ADD22D!J19)</f>
        <v>##BLANK</v>
      </c>
    </row>
    <row r="67" spans="2:6" ht="15.75" customHeight="1" x14ac:dyDescent="0.3">
      <c r="B67" s="212" t="str">
        <f>Dict_ADD22!A65</f>
        <v>ADD22D_08BR_PR24</v>
      </c>
      <c r="C67" s="212" t="str">
        <f>Dict_ADD22!C65</f>
        <v>Outcome performance - ODIs (financial) - Price control allocation - Business retail - Wonderful Windermere</v>
      </c>
      <c r="D67" s="212" t="str">
        <f>Dict_ADD22!D65</f>
        <v>%</v>
      </c>
      <c r="E67" t="s">
        <v>602</v>
      </c>
      <c r="F67" s="163" t="str">
        <f>IF(ISBLANK(ADD22D!J20),"##BLANK",ADD22D!J20)</f>
        <v>##BLANK</v>
      </c>
    </row>
    <row r="68" spans="2:6" ht="15.75" customHeight="1" x14ac:dyDescent="0.3">
      <c r="B68" s="212" t="str">
        <f>Dict_ADD22!A66</f>
        <v>ADD22D_01AC1_PR24</v>
      </c>
      <c r="C68" s="212" t="str">
        <f>Dict_ADD22!C66</f>
        <v>Outcome performance - ODIs (financial) - Price control allocation - Additional control 1 - Capital carbon</v>
      </c>
      <c r="D68" s="212" t="str">
        <f>Dict_ADD22!D66</f>
        <v>%</v>
      </c>
      <c r="E68" t="s">
        <v>602</v>
      </c>
      <c r="F68" s="163" t="str">
        <f>IF(ISBLANK(ADD22D!K13),"##BLANK",ADD22D!K13)</f>
        <v>##BLANK</v>
      </c>
    </row>
    <row r="69" spans="2:6" ht="15.75" customHeight="1" x14ac:dyDescent="0.3">
      <c r="B69" s="212" t="str">
        <f>Dict_ADD22!A67</f>
        <v>ADD22D_02AC1_PR24</v>
      </c>
      <c r="C69" s="212" t="str">
        <f>Dict_ADD22!C67</f>
        <v>Outcome performance - ODIs (financial) - Price control allocation - Additional control 1 - Embodied greenhouse gas emissions [SWB]</v>
      </c>
      <c r="D69" s="212" t="str">
        <f>Dict_ADD22!D67</f>
        <v>%</v>
      </c>
      <c r="E69" t="s">
        <v>602</v>
      </c>
      <c r="F69" s="163" t="str">
        <f>IF(ISBLANK(ADD22D!K14),"##BLANK",ADD22D!K14)</f>
        <v>##BLANK</v>
      </c>
    </row>
    <row r="70" spans="2:6" ht="15.75" customHeight="1" x14ac:dyDescent="0.3">
      <c r="B70" s="212" t="str">
        <f>Dict_ADD22!A68</f>
        <v>ADD22D_03AC1_PR24</v>
      </c>
      <c r="C70" s="212" t="str">
        <f>Dict_ADD22!C68</f>
        <v>Outcome performance - ODIs (financial) - Price control allocation - Additional control 1 - Embodied greenhouse gas emissions [UUW]</v>
      </c>
      <c r="D70" s="212" t="str">
        <f>Dict_ADD22!D68</f>
        <v>%</v>
      </c>
      <c r="E70" t="s">
        <v>602</v>
      </c>
      <c r="F70" s="163" t="str">
        <f>IF(ISBLANK(ADD22D!K15),"##BLANK",ADD22D!K15)</f>
        <v>##BLANK</v>
      </c>
    </row>
    <row r="71" spans="2:6" ht="15.75" customHeight="1" x14ac:dyDescent="0.3">
      <c r="B71" s="212" t="str">
        <f>Dict_ADD22!A69</f>
        <v>ADD22D_04AC1_PR24</v>
      </c>
      <c r="C71" s="212" t="str">
        <f>Dict_ADD22!C69</f>
        <v>Outcome performance - ODIs (financial) - Price control allocation - Additional control 1 - Lead pipe replacement</v>
      </c>
      <c r="D71" s="212" t="str">
        <f>Dict_ADD22!D69</f>
        <v>%</v>
      </c>
      <c r="E71" t="s">
        <v>602</v>
      </c>
      <c r="F71" s="163" t="str">
        <f>IF(ISBLANK(ADD22D!K16),"##BLANK",ADD22D!K16)</f>
        <v>##BLANK</v>
      </c>
    </row>
    <row r="72" spans="2:6" ht="15.75" customHeight="1" x14ac:dyDescent="0.3">
      <c r="B72" s="212" t="str">
        <f>Dict_ADD22!A70</f>
        <v>ADD22D_05AC1_PR24</v>
      </c>
      <c r="C72" s="212" t="str">
        <f>Dict_ADD22!C70</f>
        <v>Outcome performance - ODIs (financial) - Price control allocation - Additional control 1 - Lower carbon concrete</v>
      </c>
      <c r="D72" s="212" t="str">
        <f>Dict_ADD22!D70</f>
        <v>%</v>
      </c>
      <c r="E72" t="s">
        <v>602</v>
      </c>
      <c r="F72" s="163" t="str">
        <f>IF(ISBLANK(ADD22D!K17),"##BLANK",ADD22D!K17)</f>
        <v>##BLANK</v>
      </c>
    </row>
    <row r="73" spans="2:6" ht="15.75" customHeight="1" x14ac:dyDescent="0.3">
      <c r="B73" s="212" t="str">
        <f>Dict_ADD22!A71</f>
        <v>ADD22D_06AC1_PR24</v>
      </c>
      <c r="C73" s="212" t="str">
        <f>Dict_ADD22!C71</f>
        <v>Outcome performance - ODIs (financial) - Price control allocation - Additional control 1 - Low pressure</v>
      </c>
      <c r="D73" s="212" t="str">
        <f>Dict_ADD22!D71</f>
        <v>%</v>
      </c>
      <c r="E73" t="s">
        <v>602</v>
      </c>
      <c r="F73" s="163" t="str">
        <f>IF(ISBLANK(ADD22D!K18),"##BLANK",ADD22D!K18)</f>
        <v>##BLANK</v>
      </c>
    </row>
    <row r="74" spans="2:6" ht="15.75" customHeight="1" x14ac:dyDescent="0.3">
      <c r="B74" s="212" t="str">
        <f>Dict_ADD22!A72</f>
        <v>ADD22D_07AC1_PR24</v>
      </c>
      <c r="C74" s="212" t="str">
        <f>Dict_ADD22!C72</f>
        <v>Outcome performance - ODIs (financial) - Price control allocation - Additional control 1 - Streetworks collaboration</v>
      </c>
      <c r="D74" s="212" t="str">
        <f>Dict_ADD22!D72</f>
        <v>%</v>
      </c>
      <c r="E74" t="s">
        <v>602</v>
      </c>
      <c r="F74" s="163" t="str">
        <f>IF(ISBLANK(ADD22D!K19),"##BLANK",ADD22D!K19)</f>
        <v>##BLANK</v>
      </c>
    </row>
    <row r="75" spans="2:6" ht="15.75" customHeight="1" x14ac:dyDescent="0.3">
      <c r="B75" s="212" t="str">
        <f>Dict_ADD22!A73</f>
        <v>ADD22D_08AC1_PR24</v>
      </c>
      <c r="C75" s="212" t="str">
        <f>Dict_ADD22!C73</f>
        <v>Outcome performance - ODIs (financial) - Price control allocation - Additional control 1 - Wonderful Windermere</v>
      </c>
      <c r="D75" s="212" t="str">
        <f>Dict_ADD22!D73</f>
        <v>%</v>
      </c>
      <c r="E75" t="s">
        <v>602</v>
      </c>
      <c r="F75" s="163" t="str">
        <f>IF(ISBLANK(ADD22D!K20),"##BLANK",ADD22D!K20)</f>
        <v>##BLANK</v>
      </c>
    </row>
    <row r="76" spans="2:6" ht="15.75" customHeight="1" x14ac:dyDescent="0.3">
      <c r="B76" s="212" t="str">
        <f>Dict_ADD22!A74</f>
        <v>ADD22D_01AC2_PR24</v>
      </c>
      <c r="C76" s="212" t="str">
        <f>Dict_ADD22!C74</f>
        <v>Outcome performance - ODIs (financial) - Price control allocation - Additional control 2 - Capital carbon</v>
      </c>
      <c r="D76" s="212" t="str">
        <f>Dict_ADD22!D74</f>
        <v>%</v>
      </c>
      <c r="E76" t="s">
        <v>602</v>
      </c>
      <c r="F76" s="163" t="str">
        <f>IF(ISBLANK(ADD22D!L13),"##BLANK",ADD22D!L13)</f>
        <v>##BLANK</v>
      </c>
    </row>
    <row r="77" spans="2:6" ht="15.75" customHeight="1" x14ac:dyDescent="0.3">
      <c r="B77" s="212" t="str">
        <f>Dict_ADD22!A75</f>
        <v>ADD22D_02AC2_PR24</v>
      </c>
      <c r="C77" s="212" t="str">
        <f>Dict_ADD22!C75</f>
        <v>Outcome performance - ODIs (financial) - Price control allocation - Additional control 2 - Embodied greenhouse gas emissions [SWB]</v>
      </c>
      <c r="D77" s="212" t="str">
        <f>Dict_ADD22!D75</f>
        <v>%</v>
      </c>
      <c r="E77" t="s">
        <v>602</v>
      </c>
      <c r="F77" s="163" t="str">
        <f>IF(ISBLANK(ADD22D!L14),"##BLANK",ADD22D!L14)</f>
        <v>##BLANK</v>
      </c>
    </row>
    <row r="78" spans="2:6" ht="15.75" customHeight="1" x14ac:dyDescent="0.3">
      <c r="B78" s="212" t="str">
        <f>Dict_ADD22!A76</f>
        <v>ADD22D_03AC2_PR24</v>
      </c>
      <c r="C78" s="212" t="str">
        <f>Dict_ADD22!C76</f>
        <v>Outcome performance - ODIs (financial) - Price control allocation - Additional control 2 - Embodied greenhouse gas emissions [UUW]</v>
      </c>
      <c r="D78" s="212" t="str">
        <f>Dict_ADD22!D76</f>
        <v>%</v>
      </c>
      <c r="E78" t="s">
        <v>602</v>
      </c>
      <c r="F78" s="163" t="str">
        <f>IF(ISBLANK(ADD22D!L15),"##BLANK",ADD22D!L15)</f>
        <v>##BLANK</v>
      </c>
    </row>
    <row r="79" spans="2:6" ht="15.75" customHeight="1" x14ac:dyDescent="0.3">
      <c r="B79" s="212" t="str">
        <f>Dict_ADD22!A77</f>
        <v>ADD22D_04AC2_PR24</v>
      </c>
      <c r="C79" s="212" t="str">
        <f>Dict_ADD22!C77</f>
        <v>Outcome performance - ODIs (financial) - Price control allocation - Additional control 2 - Lead pipe replacement</v>
      </c>
      <c r="D79" s="212" t="str">
        <f>Dict_ADD22!D77</f>
        <v>%</v>
      </c>
      <c r="E79" t="s">
        <v>602</v>
      </c>
      <c r="F79" s="163" t="str">
        <f>IF(ISBLANK(ADD22D!L16),"##BLANK",ADD22D!L16)</f>
        <v>##BLANK</v>
      </c>
    </row>
    <row r="80" spans="2:6" ht="15.75" customHeight="1" x14ac:dyDescent="0.3">
      <c r="B80" s="212" t="str">
        <f>Dict_ADD22!A78</f>
        <v>ADD22D_05AC2_PR24</v>
      </c>
      <c r="C80" s="212" t="str">
        <f>Dict_ADD22!C78</f>
        <v>Outcome performance - ODIs (financial) - Price control allocation - Additional control 2 - Lower carbon concrete</v>
      </c>
      <c r="D80" s="212" t="str">
        <f>Dict_ADD22!D78</f>
        <v>%</v>
      </c>
      <c r="E80" t="s">
        <v>602</v>
      </c>
      <c r="F80" s="163" t="str">
        <f>IF(ISBLANK(ADD22D!L17),"##BLANK",ADD22D!L17)</f>
        <v>##BLANK</v>
      </c>
    </row>
    <row r="81" spans="2:6" ht="15.75" customHeight="1" x14ac:dyDescent="0.3">
      <c r="B81" s="212" t="str">
        <f>Dict_ADD22!A79</f>
        <v>ADD22D_06AC2_PR24</v>
      </c>
      <c r="C81" s="212" t="str">
        <f>Dict_ADD22!C79</f>
        <v>Outcome performance - ODIs (financial) - Price control allocation - Additional control 2 - Low pressure</v>
      </c>
      <c r="D81" s="212" t="str">
        <f>Dict_ADD22!D79</f>
        <v>%</v>
      </c>
      <c r="E81" t="s">
        <v>602</v>
      </c>
      <c r="F81" s="163" t="str">
        <f>IF(ISBLANK(ADD22D!L18),"##BLANK",ADD22D!L18)</f>
        <v>##BLANK</v>
      </c>
    </row>
    <row r="82" spans="2:6" ht="15.75" customHeight="1" x14ac:dyDescent="0.3">
      <c r="B82" s="212" t="str">
        <f>Dict_ADD22!A80</f>
        <v>ADD22D_07AC2_PR24</v>
      </c>
      <c r="C82" s="212" t="str">
        <f>Dict_ADD22!C80</f>
        <v>Outcome performance - ODIs (financial) - Price control allocation - Additional control 2 - Streetworks collaboration</v>
      </c>
      <c r="D82" s="212" t="str">
        <f>Dict_ADD22!D80</f>
        <v>%</v>
      </c>
      <c r="E82" t="s">
        <v>602</v>
      </c>
      <c r="F82" s="163" t="str">
        <f>IF(ISBLANK(ADD22D!L19),"##BLANK",ADD22D!L19)</f>
        <v>##BLANK</v>
      </c>
    </row>
    <row r="83" spans="2:6" ht="15.75" customHeight="1" x14ac:dyDescent="0.3">
      <c r="B83" s="212" t="str">
        <f>Dict_ADD22!A81</f>
        <v>ADD22D_08AC2_PR24</v>
      </c>
      <c r="C83" s="212" t="str">
        <f>Dict_ADD22!C81</f>
        <v>Outcome performance - ODIs (financial) - Price control allocation - Additional control 2 - Wonderful Windermere</v>
      </c>
      <c r="D83" s="212" t="str">
        <f>Dict_ADD22!D81</f>
        <v>%</v>
      </c>
      <c r="E83" t="s">
        <v>602</v>
      </c>
      <c r="F83" s="163" t="str">
        <f>IF(ISBLANK(ADD22D!L20),"##BLANK",ADD22D!L20)</f>
        <v>##BLANK</v>
      </c>
    </row>
    <row r="84" spans="2:6" ht="15.75" customHeight="1" x14ac:dyDescent="0.3">
      <c r="B84" s="212" t="str">
        <f>Dict_ADD22!A82</f>
        <v>ADD22D_01TOT_PR24</v>
      </c>
      <c r="C84" s="212" t="str">
        <f>Dict_ADD22!C82</f>
        <v>Outcome performance - ODIs (financial) - Price control allocation - Total - Capital carbon</v>
      </c>
      <c r="D84" s="212" t="str">
        <f>Dict_ADD22!D82</f>
        <v>%</v>
      </c>
      <c r="E84" t="s">
        <v>602</v>
      </c>
      <c r="F84" s="131">
        <f>IF(ISBLANK(ADD22D!M13),"##BLANK",ADD22D!M13)</f>
        <v>0</v>
      </c>
    </row>
    <row r="85" spans="2:6" ht="15.75" customHeight="1" x14ac:dyDescent="0.3">
      <c r="B85" s="212" t="str">
        <f>Dict_ADD22!A83</f>
        <v>ADD22D_02TOT_PR24</v>
      </c>
      <c r="C85" s="212" t="str">
        <f>Dict_ADD22!C83</f>
        <v>Outcome performance - ODIs (financial) - Price control allocation - Total - Embodied greenhouse gas emissions [SWB]</v>
      </c>
      <c r="D85" s="212" t="str">
        <f>Dict_ADD22!D83</f>
        <v>%</v>
      </c>
      <c r="E85" t="s">
        <v>602</v>
      </c>
      <c r="F85" s="131">
        <f>IF(ISBLANK(ADD22D!M14),"##BLANK",ADD22D!M14)</f>
        <v>0</v>
      </c>
    </row>
    <row r="86" spans="2:6" ht="15.75" customHeight="1" x14ac:dyDescent="0.3">
      <c r="B86" s="212" t="str">
        <f>Dict_ADD22!A84</f>
        <v>ADD22D_03TOT_PR24</v>
      </c>
      <c r="C86" s="212" t="str">
        <f>Dict_ADD22!C84</f>
        <v>Outcome performance - ODIs (financial) - Price control allocation - Total - Embodied greenhouse gas emissions [UUW]</v>
      </c>
      <c r="D86" s="212" t="str">
        <f>Dict_ADD22!D84</f>
        <v>%</v>
      </c>
      <c r="E86" t="s">
        <v>602</v>
      </c>
      <c r="F86" s="131">
        <f>IF(ISBLANK(ADD22D!M15),"##BLANK",ADD22D!M15)</f>
        <v>0</v>
      </c>
    </row>
    <row r="87" spans="2:6" ht="15.75" customHeight="1" x14ac:dyDescent="0.3">
      <c r="B87" s="212" t="str">
        <f>Dict_ADD22!A85</f>
        <v>ADD22D_04TOT_PR24</v>
      </c>
      <c r="C87" s="212" t="str">
        <f>Dict_ADD22!C85</f>
        <v>Outcome performance - ODIs (financial) - Price control allocation - Total - Lead pipe replacement</v>
      </c>
      <c r="D87" s="212" t="str">
        <f>Dict_ADD22!D85</f>
        <v>%</v>
      </c>
      <c r="E87" t="s">
        <v>602</v>
      </c>
      <c r="F87" s="131">
        <f>IF(ISBLANK(ADD22D!M16),"##BLANK",ADD22D!M16)</f>
        <v>0</v>
      </c>
    </row>
    <row r="88" spans="2:6" ht="15.75" customHeight="1" x14ac:dyDescent="0.3">
      <c r="B88" s="212" t="str">
        <f>Dict_ADD22!A86</f>
        <v>ADD22D_05TOT_PR24</v>
      </c>
      <c r="C88" s="212" t="str">
        <f>Dict_ADD22!C86</f>
        <v>Outcome performance - ODIs (financial) - Price control allocation - Total - Lower carbon concrete</v>
      </c>
      <c r="D88" s="212" t="str">
        <f>Dict_ADD22!D86</f>
        <v>%</v>
      </c>
      <c r="E88" t="s">
        <v>602</v>
      </c>
      <c r="F88" s="131">
        <f>IF(ISBLANK(ADD22D!M17),"##BLANK",ADD22D!M17)</f>
        <v>0</v>
      </c>
    </row>
    <row r="89" spans="2:6" ht="15.75" customHeight="1" x14ac:dyDescent="0.3">
      <c r="B89" s="212" t="str">
        <f>Dict_ADD22!A87</f>
        <v>ADD22D_06TOT_PR24</v>
      </c>
      <c r="C89" s="212" t="str">
        <f>Dict_ADD22!C87</f>
        <v>Outcome performance - ODIs (financial) - Price control allocation - Total - Low pressure</v>
      </c>
      <c r="D89" s="212" t="str">
        <f>Dict_ADD22!D87</f>
        <v>%</v>
      </c>
      <c r="E89" t="s">
        <v>602</v>
      </c>
      <c r="F89" s="131">
        <f>IF(ISBLANK(ADD22D!M18),"##BLANK",ADD22D!M18)</f>
        <v>0</v>
      </c>
    </row>
    <row r="90" spans="2:6" ht="15.75" customHeight="1" x14ac:dyDescent="0.3">
      <c r="B90" s="212" t="str">
        <f>Dict_ADD22!A88</f>
        <v>ADD22D_07TOT_PR24</v>
      </c>
      <c r="C90" s="212" t="str">
        <f>Dict_ADD22!C88</f>
        <v>Outcome performance - ODIs (financial) - Price control allocation - Total - Streetworks collaboration</v>
      </c>
      <c r="D90" s="212" t="str">
        <f>Dict_ADD22!D88</f>
        <v>%</v>
      </c>
      <c r="E90" t="s">
        <v>602</v>
      </c>
      <c r="F90" s="131">
        <f>IF(ISBLANK(ADD22D!M19),"##BLANK",ADD22D!M19)</f>
        <v>0</v>
      </c>
    </row>
    <row r="91" spans="2:6" ht="15.75" customHeight="1" x14ac:dyDescent="0.3">
      <c r="B91" s="212" t="str">
        <f>Dict_ADD22!A89</f>
        <v>ADD22D_08TOT_PR24</v>
      </c>
      <c r="C91" s="212" t="str">
        <f>Dict_ADD22!C89</f>
        <v>Outcome performance - ODIs (financial) - Price control allocation - Total - Wonderful Windermere</v>
      </c>
      <c r="D91" s="212" t="str">
        <f>Dict_ADD22!D89</f>
        <v>%</v>
      </c>
      <c r="E91" t="s">
        <v>602</v>
      </c>
      <c r="F91" s="131">
        <f>IF(ISBLANK(ADD22D!M20),"##BLANK",ADD22D!M20)</f>
        <v>0</v>
      </c>
    </row>
    <row r="92" spans="2:6" ht="15.75" customHeight="1" x14ac:dyDescent="0.3">
      <c r="B92" s="212" t="str">
        <f>Dict_ADD22!A90</f>
        <v>ADD22D_01MBE_PR24</v>
      </c>
      <c r="C92" s="212" t="str">
        <f>Dict_ADD22!C90</f>
        <v>Outcome performance - ODIs (financial) - Marginal benefits (£m) - Capital carbon</v>
      </c>
      <c r="D92" s="212" t="str">
        <f>Dict_ADD22!D90</f>
        <v>£m</v>
      </c>
      <c r="E92" t="s">
        <v>602</v>
      </c>
      <c r="F92" s="163" t="str">
        <f>IF(ISBLANK(ADD22D!O13),"##BLANK",ADD22D!O13)</f>
        <v>##BLANK</v>
      </c>
    </row>
    <row r="93" spans="2:6" ht="15.75" customHeight="1" x14ac:dyDescent="0.3">
      <c r="B93" s="212" t="str">
        <f>Dict_ADD22!A91</f>
        <v>ADD22D_02MBE_PR24</v>
      </c>
      <c r="C93" s="212" t="str">
        <f>Dict_ADD22!C91</f>
        <v>Outcome performance - ODIs (financial) - Marginal benefits (£m) - Embodied greenhouse gas emissions [SWB]</v>
      </c>
      <c r="D93" s="212" t="str">
        <f>Dict_ADD22!D91</f>
        <v>£m</v>
      </c>
      <c r="E93" t="s">
        <v>602</v>
      </c>
      <c r="F93" s="163" t="str">
        <f>IF(ISBLANK(ADD22D!O14),"##BLANK",ADD22D!O14)</f>
        <v>##BLANK</v>
      </c>
    </row>
    <row r="94" spans="2:6" ht="15.75" customHeight="1" x14ac:dyDescent="0.3">
      <c r="B94" s="212" t="str">
        <f>Dict_ADD22!A92</f>
        <v>ADD22D_03MBE_PR24</v>
      </c>
      <c r="C94" s="212" t="str">
        <f>Dict_ADD22!C92</f>
        <v>Outcome performance - ODIs (financial) - Marginal benefits (£m) - Embodied greenhouse gas emissions [UUW]</v>
      </c>
      <c r="D94" s="212" t="str">
        <f>Dict_ADD22!D92</f>
        <v>£m</v>
      </c>
      <c r="E94" t="s">
        <v>602</v>
      </c>
      <c r="F94" s="163" t="str">
        <f>IF(ISBLANK(ADD22D!O15),"##BLANK",ADD22D!O15)</f>
        <v>##BLANK</v>
      </c>
    </row>
    <row r="95" spans="2:6" ht="15.75" customHeight="1" x14ac:dyDescent="0.3">
      <c r="B95" s="212" t="str">
        <f>Dict_ADD22!A93</f>
        <v>ADD22D_04MBE_PR24</v>
      </c>
      <c r="C95" s="212" t="str">
        <f>Dict_ADD22!C93</f>
        <v>Outcome performance - ODIs (financial) - Marginal benefits (£m) - Lead pipe replacement</v>
      </c>
      <c r="D95" s="212" t="str">
        <f>Dict_ADD22!D93</f>
        <v>£m</v>
      </c>
      <c r="E95" t="s">
        <v>602</v>
      </c>
      <c r="F95" s="163" t="str">
        <f>IF(ISBLANK(ADD22D!O16),"##BLANK",ADD22D!O16)</f>
        <v>##BLANK</v>
      </c>
    </row>
    <row r="96" spans="2:6" ht="15.75" customHeight="1" x14ac:dyDescent="0.3">
      <c r="B96" s="212" t="str">
        <f>Dict_ADD22!A94</f>
        <v>ADD22D_05MBE_PR24</v>
      </c>
      <c r="C96" s="212" t="str">
        <f>Dict_ADD22!C94</f>
        <v>Outcome performance - ODIs (financial) - Marginal benefits (£m) - Lower carbon concrete</v>
      </c>
      <c r="D96" s="212" t="str">
        <f>Dict_ADD22!D94</f>
        <v>£m</v>
      </c>
      <c r="E96" t="s">
        <v>602</v>
      </c>
      <c r="F96" s="163" t="str">
        <f>IF(ISBLANK(ADD22D!O17),"##BLANK",ADD22D!O17)</f>
        <v>##BLANK</v>
      </c>
    </row>
    <row r="97" spans="2:6" ht="15.75" customHeight="1" x14ac:dyDescent="0.3">
      <c r="B97" s="212" t="str">
        <f>Dict_ADD22!A95</f>
        <v>ADD22D_06MBE_PR24</v>
      </c>
      <c r="C97" s="212" t="str">
        <f>Dict_ADD22!C95</f>
        <v>Outcome performance - ODIs (financial) - Marginal benefits (£m) - Low pressure</v>
      </c>
      <c r="D97" s="212" t="str">
        <f>Dict_ADD22!D95</f>
        <v>£m</v>
      </c>
      <c r="E97" t="s">
        <v>602</v>
      </c>
      <c r="F97" s="163" t="str">
        <f>IF(ISBLANK(ADD22D!O18),"##BLANK",ADD22D!O18)</f>
        <v>##BLANK</v>
      </c>
    </row>
    <row r="98" spans="2:6" ht="15.75" customHeight="1" x14ac:dyDescent="0.3">
      <c r="B98" s="212" t="str">
        <f>Dict_ADD22!A96</f>
        <v>ADD22D_07MBE_PR24</v>
      </c>
      <c r="C98" s="212" t="str">
        <f>Dict_ADD22!C96</f>
        <v>Outcome performance - ODIs (financial) - Marginal benefits (£m) - Streetworks collaboration</v>
      </c>
      <c r="D98" s="212" t="str">
        <f>Dict_ADD22!D96</f>
        <v>£m</v>
      </c>
      <c r="E98" t="s">
        <v>602</v>
      </c>
      <c r="F98" s="163" t="str">
        <f>IF(ISBLANK(ADD22D!O19),"##BLANK",ADD22D!O19)</f>
        <v>##BLANK</v>
      </c>
    </row>
    <row r="99" spans="2:6" ht="15.75" customHeight="1" x14ac:dyDescent="0.3">
      <c r="B99" s="212" t="str">
        <f>Dict_ADD22!A97</f>
        <v>ADD22D_08MBE_PR24</v>
      </c>
      <c r="C99" s="212" t="str">
        <f>Dict_ADD22!C97</f>
        <v>Outcome performance - ODIs (financial) - Marginal benefits (£m) - Wonderful Windermere</v>
      </c>
      <c r="D99" s="212" t="str">
        <f>Dict_ADD22!D97</f>
        <v>£m</v>
      </c>
      <c r="E99" t="s">
        <v>602</v>
      </c>
      <c r="F99" s="163" t="str">
        <f>IF(ISBLANK(ADD22D!O20),"##BLANK",ADD22D!O20)</f>
        <v>##BLANK</v>
      </c>
    </row>
    <row r="100" spans="2:6" ht="15.75" customHeight="1" x14ac:dyDescent="0.3">
      <c r="B100" s="212" t="str">
        <f>Dict_ADD22!A98</f>
        <v>ADD22D_01BSF_PR24</v>
      </c>
      <c r="C100" s="212" t="str">
        <f>Dict_ADD22!C98</f>
        <v>Outcome performance - ODIs (financial) - Benefit sharing factor (%) - Capital carbon</v>
      </c>
      <c r="D100" s="212" t="str">
        <f>Dict_ADD22!D98</f>
        <v>%</v>
      </c>
      <c r="E100" t="s">
        <v>602</v>
      </c>
      <c r="F100" t="str">
        <f>IF(ISBLANK(ADD22D!P13),"##BLANK",ADD22D!P13)</f>
        <v>##BLANK</v>
      </c>
    </row>
    <row r="101" spans="2:6" ht="15.75" customHeight="1" x14ac:dyDescent="0.3">
      <c r="B101" s="212" t="str">
        <f>Dict_ADD22!A99</f>
        <v>ADD22D_02BSF_PR24</v>
      </c>
      <c r="C101" s="212" t="str">
        <f>Dict_ADD22!C99</f>
        <v>Outcome performance - ODIs (financial) - Benefit sharing factor (%) - Embodied greenhouse gas emissions [SWB]</v>
      </c>
      <c r="D101" s="212" t="str">
        <f>Dict_ADD22!D99</f>
        <v>%</v>
      </c>
      <c r="E101" t="s">
        <v>602</v>
      </c>
      <c r="F101" t="str">
        <f>IF(ISBLANK(ADD22D!P14),"##BLANK",ADD22D!P14)</f>
        <v>##BLANK</v>
      </c>
    </row>
    <row r="102" spans="2:6" ht="15.75" customHeight="1" x14ac:dyDescent="0.3">
      <c r="B102" s="212" t="str">
        <f>Dict_ADD22!A100</f>
        <v>ADD22D_03BSF_PR24</v>
      </c>
      <c r="C102" s="212" t="str">
        <f>Dict_ADD22!C100</f>
        <v>Outcome performance - ODIs (financial) - Benefit sharing factor (%) - Embodied greenhouse gas emissions [UUW]</v>
      </c>
      <c r="D102" s="212" t="str">
        <f>Dict_ADD22!D100</f>
        <v>%</v>
      </c>
      <c r="E102" t="s">
        <v>602</v>
      </c>
      <c r="F102" t="str">
        <f>IF(ISBLANK(ADD22D!P15),"##BLANK",ADD22D!P15)</f>
        <v>##BLANK</v>
      </c>
    </row>
    <row r="103" spans="2:6" ht="15.75" customHeight="1" x14ac:dyDescent="0.3">
      <c r="B103" s="212" t="str">
        <f>Dict_ADD22!A101</f>
        <v>ADD22D_04BSF_PR24</v>
      </c>
      <c r="C103" s="212" t="str">
        <f>Dict_ADD22!C101</f>
        <v>Outcome performance - ODIs (financial) - Benefit sharing factor (%) - Lead pipe replacement</v>
      </c>
      <c r="D103" s="212" t="str">
        <f>Dict_ADD22!D101</f>
        <v>%</v>
      </c>
      <c r="E103" t="s">
        <v>602</v>
      </c>
      <c r="F103" t="str">
        <f>IF(ISBLANK(ADD22D!P16),"##BLANK",ADD22D!P16)</f>
        <v>##BLANK</v>
      </c>
    </row>
    <row r="104" spans="2:6" ht="15.75" customHeight="1" x14ac:dyDescent="0.3">
      <c r="B104" s="212" t="str">
        <f>Dict_ADD22!A102</f>
        <v>ADD22D_05BSF_PR24</v>
      </c>
      <c r="C104" s="212" t="str">
        <f>Dict_ADD22!C102</f>
        <v>Outcome performance - ODIs (financial) - Benefit sharing factor (%) - Lower carbon concrete</v>
      </c>
      <c r="D104" s="212" t="str">
        <f>Dict_ADD22!D102</f>
        <v>%</v>
      </c>
      <c r="E104" t="s">
        <v>602</v>
      </c>
      <c r="F104" t="str">
        <f>IF(ISBLANK(ADD22D!P17),"##BLANK",ADD22D!P17)</f>
        <v>##BLANK</v>
      </c>
    </row>
    <row r="105" spans="2:6" ht="15.75" customHeight="1" x14ac:dyDescent="0.3">
      <c r="B105" s="212" t="str">
        <f>Dict_ADD22!A103</f>
        <v>ADD22D_06BSF_PR24</v>
      </c>
      <c r="C105" s="212" t="str">
        <f>Dict_ADD22!C103</f>
        <v>Outcome performance - ODIs (financial) - Benefit sharing factor (%) - Low pressure</v>
      </c>
      <c r="D105" s="212" t="str">
        <f>Dict_ADD22!D103</f>
        <v>%</v>
      </c>
      <c r="E105" t="s">
        <v>602</v>
      </c>
      <c r="F105" t="str">
        <f>IF(ISBLANK(ADD22D!P18),"##BLANK",ADD22D!P18)</f>
        <v>##BLANK</v>
      </c>
    </row>
    <row r="106" spans="2:6" ht="15.75" customHeight="1" x14ac:dyDescent="0.3">
      <c r="B106" s="212" t="str">
        <f>Dict_ADD22!A104</f>
        <v>ADD22D_07BSF_PR24</v>
      </c>
      <c r="C106" s="212" t="str">
        <f>Dict_ADD22!C104</f>
        <v>Outcome performance - ODIs (financial) - Benefit sharing factor (%) - Streetworks collaboration</v>
      </c>
      <c r="D106" s="212" t="str">
        <f>Dict_ADD22!D104</f>
        <v>%</v>
      </c>
      <c r="E106" t="s">
        <v>602</v>
      </c>
      <c r="F106" t="str">
        <f>IF(ISBLANK(ADD22D!P19),"##BLANK",ADD22D!P19)</f>
        <v>##BLANK</v>
      </c>
    </row>
    <row r="107" spans="2:6" ht="15.75" customHeight="1" x14ac:dyDescent="0.3">
      <c r="B107" s="212" t="str">
        <f>Dict_ADD22!A105</f>
        <v>ADD22D_08BSF_PR24</v>
      </c>
      <c r="C107" s="212" t="str">
        <f>Dict_ADD22!C105</f>
        <v>Outcome performance - ODIs (financial) - Benefit sharing factor (%) - Wonderful Windermere</v>
      </c>
      <c r="D107" s="212" t="str">
        <f>Dict_ADD22!D105</f>
        <v>%</v>
      </c>
      <c r="E107" t="s">
        <v>602</v>
      </c>
      <c r="F107" t="str">
        <f>IF(ISBLANK(ADD22D!P20),"##BLANK",ADD22D!P20)</f>
        <v>##BLANK</v>
      </c>
    </row>
    <row r="108" spans="2:6" ht="15.75" customHeight="1" x14ac:dyDescent="0.3">
      <c r="B108" s="212" t="str">
        <f>Dict_ADD22!A106</f>
        <v>ADD22D_01SOR_PR24</v>
      </c>
      <c r="C108" s="212" t="str">
        <f>Dict_ADD22!C106</f>
        <v>Outcome performance - ODIs (financial) - Standard outperformance rate (£m) - Capital carbon</v>
      </c>
      <c r="D108" s="212" t="str">
        <f>Dict_ADD22!D106</f>
        <v>£m</v>
      </c>
      <c r="E108" t="s">
        <v>602</v>
      </c>
      <c r="F108">
        <f>IF(ISBLANK(ADD22D!Q13),"##BLANK",ADD22D!Q13)</f>
        <v>0</v>
      </c>
    </row>
    <row r="109" spans="2:6" ht="15.75" customHeight="1" x14ac:dyDescent="0.3">
      <c r="B109" s="212" t="str">
        <f>Dict_ADD22!A107</f>
        <v>ADD22D_02SOR_PR24</v>
      </c>
      <c r="C109" s="212" t="str">
        <f>Dict_ADD22!C107</f>
        <v>Outcome performance - ODIs (financial) - Standard outperformance rate (£m) - Embodied greenhouse gas emissions [SWB]</v>
      </c>
      <c r="D109" s="212" t="str">
        <f>Dict_ADD22!D107</f>
        <v>£m</v>
      </c>
      <c r="E109" t="s">
        <v>602</v>
      </c>
      <c r="F109">
        <f>IF(ISBLANK(ADD22D!Q14),"##BLANK",ADD22D!Q14)</f>
        <v>0</v>
      </c>
    </row>
    <row r="110" spans="2:6" ht="15.75" customHeight="1" x14ac:dyDescent="0.3">
      <c r="B110" s="212" t="str">
        <f>Dict_ADD22!A108</f>
        <v>ADD22D_03SOR_PR24</v>
      </c>
      <c r="C110" s="212" t="str">
        <f>Dict_ADD22!C108</f>
        <v>Outcome performance - ODIs (financial) - Standard outperformance rate (£m) - Embodied greenhouse gas emissions [UUW]</v>
      </c>
      <c r="D110" s="212" t="str">
        <f>Dict_ADD22!D108</f>
        <v>£m</v>
      </c>
      <c r="E110" t="s">
        <v>602</v>
      </c>
      <c r="F110">
        <f>IF(ISBLANK(ADD22D!Q15),"##BLANK",ADD22D!Q15)</f>
        <v>0</v>
      </c>
    </row>
    <row r="111" spans="2:6" ht="15.75" customHeight="1" x14ac:dyDescent="0.3">
      <c r="B111" s="212" t="str">
        <f>Dict_ADD22!A109</f>
        <v>ADD22D_04SOR_PR24</v>
      </c>
      <c r="C111" s="212" t="str">
        <f>Dict_ADD22!C109</f>
        <v>Outcome performance - ODIs (financial) - Standard outperformance rate (£m) - Lead pipe replacement</v>
      </c>
      <c r="D111" s="212" t="str">
        <f>Dict_ADD22!D109</f>
        <v>£m</v>
      </c>
      <c r="E111" t="s">
        <v>602</v>
      </c>
      <c r="F111">
        <f>IF(ISBLANK(ADD22D!Q16),"##BLANK",ADD22D!Q16)</f>
        <v>0</v>
      </c>
    </row>
    <row r="112" spans="2:6" ht="15.75" customHeight="1" x14ac:dyDescent="0.3">
      <c r="B112" s="212" t="str">
        <f>Dict_ADD22!A110</f>
        <v>ADD22D_05SOR_PR24</v>
      </c>
      <c r="C112" s="212" t="str">
        <f>Dict_ADD22!C110</f>
        <v>Outcome performance - ODIs (financial) - Standard outperformance rate (£m) - Lower carbon concrete</v>
      </c>
      <c r="D112" s="212" t="str">
        <f>Dict_ADD22!D110</f>
        <v>£m</v>
      </c>
      <c r="E112" t="s">
        <v>602</v>
      </c>
      <c r="F112">
        <f>IF(ISBLANK(ADD22D!Q17),"##BLANK",ADD22D!Q17)</f>
        <v>0</v>
      </c>
    </row>
    <row r="113" spans="2:25" ht="15.75" customHeight="1" x14ac:dyDescent="0.3">
      <c r="B113" s="212" t="str">
        <f>Dict_ADD22!A111</f>
        <v>ADD22D_06SOR_PR24</v>
      </c>
      <c r="C113" s="212" t="str">
        <f>Dict_ADD22!C111</f>
        <v>Outcome performance - ODIs (financial) - Standard outperformance rate (£m) - Low pressure</v>
      </c>
      <c r="D113" s="212" t="str">
        <f>Dict_ADD22!D111</f>
        <v>£m</v>
      </c>
      <c r="E113" t="s">
        <v>602</v>
      </c>
      <c r="F113">
        <f>IF(ISBLANK(ADD22D!Q18),"##BLANK",ADD22D!Q18)</f>
        <v>0</v>
      </c>
    </row>
    <row r="114" spans="2:25" ht="15.75" customHeight="1" x14ac:dyDescent="0.3">
      <c r="B114" s="212" t="str">
        <f>Dict_ADD22!A112</f>
        <v>ADD22D_07SOR_PR24</v>
      </c>
      <c r="C114" s="212" t="str">
        <f>Dict_ADD22!C112</f>
        <v>Outcome performance - ODIs (financial) - Standard outperformance rate (£m) - Streetworks collaboration</v>
      </c>
      <c r="D114" s="212" t="str">
        <f>Dict_ADD22!D112</f>
        <v>£m</v>
      </c>
      <c r="E114" t="s">
        <v>602</v>
      </c>
      <c r="F114">
        <f>IF(ISBLANK(ADD22D!Q19),"##BLANK",ADD22D!Q19)</f>
        <v>0</v>
      </c>
    </row>
    <row r="115" spans="2:25" ht="15.75" customHeight="1" x14ac:dyDescent="0.3">
      <c r="B115" s="212" t="str">
        <f>Dict_ADD22!A113</f>
        <v>ADD22D_08SOR_PR24</v>
      </c>
      <c r="C115" s="212" t="str">
        <f>Dict_ADD22!C113</f>
        <v>Outcome performance - ODIs (financial) - Standard outperformance rate (£m) - Wonderful Windermere</v>
      </c>
      <c r="D115" s="212" t="str">
        <f>Dict_ADD22!D113</f>
        <v>£m</v>
      </c>
      <c r="E115" t="s">
        <v>602</v>
      </c>
      <c r="F115">
        <f>IF(ISBLANK(ADD22D!Q20),"##BLANK",ADD22D!Q20)</f>
        <v>0</v>
      </c>
    </row>
    <row r="116" spans="2:25" ht="15.75" customHeight="1" x14ac:dyDescent="0.3">
      <c r="B116" s="212" t="str">
        <f>Dict_ADD22!A114</f>
        <v>ADD22D_01SUR_PR24</v>
      </c>
      <c r="C116" s="212" t="str">
        <f>Dict_ADD22!C114</f>
        <v>Outcome performance - ODIs (financial) - Standard underperformance rate (£m) - Capital carbon</v>
      </c>
      <c r="D116" s="212" t="str">
        <f>Dict_ADD22!D114</f>
        <v>£m</v>
      </c>
      <c r="E116" t="s">
        <v>602</v>
      </c>
      <c r="F116">
        <f>IF(ISBLANK(ADD22D!R13),"##BLANK",ADD22D!R13)</f>
        <v>0</v>
      </c>
    </row>
    <row r="117" spans="2:25" ht="15.75" customHeight="1" x14ac:dyDescent="0.3">
      <c r="B117" s="212" t="str">
        <f>Dict_ADD22!A115</f>
        <v>ADD22D_02SUR_PR24</v>
      </c>
      <c r="C117" s="212" t="str">
        <f>Dict_ADD22!C115</f>
        <v>Outcome performance - ODIs (financial) - Standard underperformance rate (£m) - Embodied greenhouse gas emissions [SWB]</v>
      </c>
      <c r="D117" s="212" t="str">
        <f>Dict_ADD22!D115</f>
        <v>£m</v>
      </c>
      <c r="E117" t="s">
        <v>602</v>
      </c>
      <c r="F117">
        <f>IF(ISBLANK(ADD22D!R14),"##BLANK",ADD22D!R14)</f>
        <v>0</v>
      </c>
    </row>
    <row r="118" spans="2:25" ht="15.75" customHeight="1" x14ac:dyDescent="0.3">
      <c r="B118" s="212" t="str">
        <f>Dict_ADD22!A116</f>
        <v>ADD22D_03SUR_PR24</v>
      </c>
      <c r="C118" s="212" t="str">
        <f>Dict_ADD22!C116</f>
        <v>Outcome performance - ODIs (financial) - Standard underperformance rate (£m) - Embodied greenhouse gas emissions [UUW]</v>
      </c>
      <c r="D118" s="212" t="str">
        <f>Dict_ADD22!D116</f>
        <v>£m</v>
      </c>
      <c r="E118" t="s">
        <v>602</v>
      </c>
      <c r="F118">
        <f>IF(ISBLANK(ADD22D!R15),"##BLANK",ADD22D!R15)</f>
        <v>0</v>
      </c>
    </row>
    <row r="119" spans="2:25" ht="15.75" customHeight="1" x14ac:dyDescent="0.3">
      <c r="B119" s="212" t="str">
        <f>Dict_ADD22!A117</f>
        <v>ADD22D_04SUR_PR24</v>
      </c>
      <c r="C119" s="212" t="str">
        <f>Dict_ADD22!C117</f>
        <v>Outcome performance - ODIs (financial) - Standard underperformance rate (£m) - Lead pipe replacement</v>
      </c>
      <c r="D119" s="212" t="str">
        <f>Dict_ADD22!D117</f>
        <v>£m</v>
      </c>
      <c r="E119" t="s">
        <v>602</v>
      </c>
      <c r="F119">
        <f>IF(ISBLANK(ADD22D!R16),"##BLANK",ADD22D!R16)</f>
        <v>0</v>
      </c>
    </row>
    <row r="120" spans="2:25" ht="15.75" customHeight="1" x14ac:dyDescent="0.3">
      <c r="B120" s="212" t="str">
        <f>Dict_ADD22!A118</f>
        <v>ADD22D_05SUR_PR24</v>
      </c>
      <c r="C120" s="212" t="str">
        <f>Dict_ADD22!C118</f>
        <v>Outcome performance - ODIs (financial) - Standard underperformance rate (£m) - Lower carbon concrete</v>
      </c>
      <c r="D120" s="212" t="str">
        <f>Dict_ADD22!D118</f>
        <v>£m</v>
      </c>
      <c r="E120" t="s">
        <v>602</v>
      </c>
      <c r="F120">
        <f>IF(ISBLANK(ADD22D!R17),"##BLANK",ADD22D!R17)</f>
        <v>0</v>
      </c>
    </row>
    <row r="121" spans="2:25" ht="15.75" customHeight="1" x14ac:dyDescent="0.3">
      <c r="B121" s="212" t="str">
        <f>Dict_ADD22!A119</f>
        <v>ADD22D_06SUR_PR24</v>
      </c>
      <c r="C121" s="212" t="str">
        <f>Dict_ADD22!C119</f>
        <v>Outcome performance - ODIs (financial) - Standard underperformance rate (£m) - Low pressure</v>
      </c>
      <c r="D121" s="212" t="str">
        <f>Dict_ADD22!D119</f>
        <v>£m</v>
      </c>
      <c r="E121" t="s">
        <v>602</v>
      </c>
      <c r="F121">
        <f>IF(ISBLANK(ADD22D!R18),"##BLANK",ADD22D!R18)</f>
        <v>0</v>
      </c>
    </row>
    <row r="122" spans="2:25" ht="15.75" customHeight="1" x14ac:dyDescent="0.3">
      <c r="B122" s="212" t="str">
        <f>Dict_ADD22!A120</f>
        <v>ADD22D_07SUR_PR24</v>
      </c>
      <c r="C122" s="212" t="str">
        <f>Dict_ADD22!C120</f>
        <v>Outcome performance - ODIs (financial) - Standard underperformance rate (£m) - Streetworks collaboration</v>
      </c>
      <c r="D122" s="212" t="str">
        <f>Dict_ADD22!D120</f>
        <v>£m</v>
      </c>
      <c r="E122" t="s">
        <v>602</v>
      </c>
      <c r="F122">
        <f>IF(ISBLANK(ADD22D!R19),"##BLANK",ADD22D!R19)</f>
        <v>0</v>
      </c>
    </row>
    <row r="123" spans="2:25" ht="15.75" customHeight="1" x14ac:dyDescent="0.3">
      <c r="B123" s="212" t="str">
        <f>Dict_ADD22!A121</f>
        <v>ADD22D_08SUR_PR24</v>
      </c>
      <c r="C123" s="212" t="str">
        <f>Dict_ADD22!C121</f>
        <v>Outcome performance - ODIs (financial) - Standard underperformance rate (£m) - Wonderful Windermere</v>
      </c>
      <c r="D123" s="212" t="str">
        <f>Dict_ADD22!D121</f>
        <v>£m</v>
      </c>
      <c r="E123" t="s">
        <v>602</v>
      </c>
      <c r="F123">
        <f>IF(ISBLANK(ADD22D!R20),"##BLANK",ADD22D!R20)</f>
        <v>0</v>
      </c>
    </row>
    <row r="124" spans="2:25" ht="15.75" customHeight="1" x14ac:dyDescent="0.3">
      <c r="B124" s="212" t="str">
        <f>Dict_ADD22!A122</f>
        <v>ADD22D_01EOT_PR24</v>
      </c>
      <c r="C124" s="212" t="str">
        <f>Dict_ADD22!C122</f>
        <v>Outcome performance - ODIs (financial) - Enhanced outperformance thresholds (where relevant) - Capital carbon</v>
      </c>
      <c r="D124" s="212" t="str">
        <f>Dict_ADD22!D122</f>
        <v>Number</v>
      </c>
      <c r="E124" t="s">
        <v>602</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x14ac:dyDescent="0.3">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602</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x14ac:dyDescent="0.3">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602</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x14ac:dyDescent="0.3">
      <c r="B127" s="212" t="str">
        <f>Dict_ADD22!A125</f>
        <v>ADD22D_04EOT_PR24</v>
      </c>
      <c r="C127" s="212" t="str">
        <f>Dict_ADD22!C125</f>
        <v>Outcome performance - ODIs (financial) - Enhanced outperformance thresholds (where relevant) - Lead pipe replacement</v>
      </c>
      <c r="D127" s="212" t="str">
        <f>Dict_ADD22!D125</f>
        <v>Number</v>
      </c>
      <c r="E127" t="s">
        <v>602</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x14ac:dyDescent="0.3">
      <c r="B128" s="212" t="str">
        <f>Dict_ADD22!A126</f>
        <v>ADD22D_05EOT_PR24</v>
      </c>
      <c r="C128" s="212" t="str">
        <f>Dict_ADD22!C126</f>
        <v>Outcome performance - ODIs (financial) - Enhanced outperformance thresholds (where relevant) - Lower carbon concrete</v>
      </c>
      <c r="D128" s="212" t="str">
        <f>Dict_ADD22!D126</f>
        <v>Number</v>
      </c>
      <c r="E128" t="s">
        <v>602</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x14ac:dyDescent="0.3">
      <c r="B129" s="212" t="str">
        <f>Dict_ADD22!A127</f>
        <v>ADD22D_06EOT_PR24</v>
      </c>
      <c r="C129" s="212" t="str">
        <f>Dict_ADD22!C127</f>
        <v>Outcome performance - ODIs (financial) - Enhanced outperformance thresholds (where relevant) - Low pressure</v>
      </c>
      <c r="D129" s="212" t="str">
        <f>Dict_ADD22!D127</f>
        <v>Number</v>
      </c>
      <c r="E129" t="s">
        <v>602</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x14ac:dyDescent="0.3">
      <c r="B130" s="212" t="str">
        <f>Dict_ADD22!A128</f>
        <v>ADD22D_07EOT_PR24</v>
      </c>
      <c r="C130" s="212" t="str">
        <f>Dict_ADD22!C128</f>
        <v>Outcome performance - ODIs (financial) - Enhanced outperformance thresholds (where relevant) - Streetworks collaboration</v>
      </c>
      <c r="D130" s="212" t="str">
        <f>Dict_ADD22!D128</f>
        <v>Number</v>
      </c>
      <c r="E130" t="s">
        <v>602</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x14ac:dyDescent="0.3">
      <c r="B131" s="212" t="str">
        <f>Dict_ADD22!A129</f>
        <v>ADD22D_08EOT_PR24</v>
      </c>
      <c r="C131" s="212" t="str">
        <f>Dict_ADD22!C129</f>
        <v>Outcome performance - ODIs (financial) - Enhanced outperformance thresholds (where relevant) - Wonderful Windermere</v>
      </c>
      <c r="D131" s="212" t="str">
        <f>Dict_ADD22!D129</f>
        <v>Number</v>
      </c>
      <c r="E131" t="s">
        <v>602</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x14ac:dyDescent="0.3">
      <c r="B132" s="212" t="str">
        <f>Dict_ADD22!A130</f>
        <v>ADD22D_01ODITY_PR24</v>
      </c>
      <c r="C132" s="212" t="str">
        <f>Dict_ADD22!C130</f>
        <v>Outcome performance - ODIs (financial) - ODI type - Capital carbon</v>
      </c>
      <c r="D132" s="212" t="str">
        <f>Dict_ADD22!D130</f>
        <v>Text</v>
      </c>
      <c r="E132" t="s">
        <v>602</v>
      </c>
      <c r="F132" t="str">
        <f>IF(ISBLANK(ADD22D!Y13),"##BLANK",ADD22D!Y13)</f>
        <v>##BLANK</v>
      </c>
    </row>
    <row r="133" spans="2:30" ht="15.75" customHeight="1" x14ac:dyDescent="0.3">
      <c r="B133" s="212" t="str">
        <f>Dict_ADD22!A131</f>
        <v>ADD22D_02ODITY_PR24</v>
      </c>
      <c r="C133" s="212" t="str">
        <f>Dict_ADD22!C131</f>
        <v>Outcome performance - ODIs (financial) - ODI type - Embodied greenhouse gas emissions [SWB]</v>
      </c>
      <c r="D133" s="212" t="str">
        <f>Dict_ADD22!D131</f>
        <v>Text</v>
      </c>
      <c r="E133" t="s">
        <v>602</v>
      </c>
      <c r="F133" t="str">
        <f>IF(ISBLANK(ADD22D!Y14),"##BLANK",ADD22D!Y14)</f>
        <v>##BLANK</v>
      </c>
    </row>
    <row r="134" spans="2:30" ht="15.75" customHeight="1" x14ac:dyDescent="0.3">
      <c r="B134" s="212" t="str">
        <f>Dict_ADD22!A132</f>
        <v>ADD22D_03ODITY_PR24</v>
      </c>
      <c r="C134" s="212" t="str">
        <f>Dict_ADD22!C132</f>
        <v>Outcome performance - ODIs (financial) - ODI type - Embodied greenhouse gas emissions [UUW]</v>
      </c>
      <c r="D134" s="212" t="str">
        <f>Dict_ADD22!D132</f>
        <v>Text</v>
      </c>
      <c r="E134" t="s">
        <v>602</v>
      </c>
      <c r="F134" t="str">
        <f>IF(ISBLANK(ADD22D!Y15),"##BLANK",ADD22D!Y15)</f>
        <v>##BLANK</v>
      </c>
    </row>
    <row r="135" spans="2:30" ht="15.75" customHeight="1" x14ac:dyDescent="0.3">
      <c r="B135" s="212" t="str">
        <f>Dict_ADD22!A133</f>
        <v>ADD22D_04ODITY_PR24</v>
      </c>
      <c r="C135" s="212" t="str">
        <f>Dict_ADD22!C133</f>
        <v>Outcome performance - ODIs (financial) - ODI type - Lead pipe replacement</v>
      </c>
      <c r="D135" s="212" t="str">
        <f>Dict_ADD22!D133</f>
        <v>Text</v>
      </c>
      <c r="E135" t="s">
        <v>602</v>
      </c>
      <c r="F135" t="str">
        <f>IF(ISBLANK(ADD22D!Y16),"##BLANK",ADD22D!Y16)</f>
        <v>##BLANK</v>
      </c>
    </row>
    <row r="136" spans="2:30" ht="15.75" customHeight="1" x14ac:dyDescent="0.3">
      <c r="B136" s="212" t="str">
        <f>Dict_ADD22!A134</f>
        <v>ADD22D_05ODITY_PR24</v>
      </c>
      <c r="C136" s="212" t="str">
        <f>Dict_ADD22!C134</f>
        <v>Outcome performance - ODIs (financial) - ODI type - Lower carbon concrete</v>
      </c>
      <c r="D136" s="212" t="str">
        <f>Dict_ADD22!D134</f>
        <v>Text</v>
      </c>
      <c r="E136" t="s">
        <v>602</v>
      </c>
      <c r="F136" t="str">
        <f>IF(ISBLANK(ADD22D!Y17),"##BLANK",ADD22D!Y17)</f>
        <v>##BLANK</v>
      </c>
    </row>
    <row r="137" spans="2:30" ht="15.75" customHeight="1" x14ac:dyDescent="0.3">
      <c r="B137" s="212" t="str">
        <f>Dict_ADD22!A135</f>
        <v>ADD22D_06ODITY_PR24</v>
      </c>
      <c r="C137" s="212" t="str">
        <f>Dict_ADD22!C135</f>
        <v>Outcome performance - ODIs (financial) - ODI type - Low pressure</v>
      </c>
      <c r="D137" s="212" t="str">
        <f>Dict_ADD22!D135</f>
        <v>Text</v>
      </c>
      <c r="E137" t="s">
        <v>602</v>
      </c>
      <c r="F137" t="str">
        <f>IF(ISBLANK(ADD22D!Y18),"##BLANK",ADD22D!Y18)</f>
        <v>##BLANK</v>
      </c>
    </row>
    <row r="138" spans="2:30" ht="15.75" customHeight="1" x14ac:dyDescent="0.3">
      <c r="B138" s="212" t="str">
        <f>Dict_ADD22!A136</f>
        <v>ADD22D_07ODITY_PR24</v>
      </c>
      <c r="C138" s="212" t="str">
        <f>Dict_ADD22!C136</f>
        <v>Outcome performance - ODIs (financial) - ODI type - Streetworks collaboration</v>
      </c>
      <c r="D138" s="212" t="str">
        <f>Dict_ADD22!D136</f>
        <v>Text</v>
      </c>
      <c r="E138" t="s">
        <v>602</v>
      </c>
      <c r="F138" t="str">
        <f>IF(ISBLANK(ADD22D!Y19),"##BLANK",ADD22D!Y19)</f>
        <v>##BLANK</v>
      </c>
    </row>
    <row r="139" spans="2:30" ht="15.75" customHeight="1" x14ac:dyDescent="0.3">
      <c r="B139" s="212" t="str">
        <f>Dict_ADD22!A137</f>
        <v>ADD22D_08ODITY_PR24</v>
      </c>
      <c r="C139" s="212" t="str">
        <f>Dict_ADD22!C137</f>
        <v>Outcome performance - ODIs (financial) - ODI type - Wonderful Windermere</v>
      </c>
      <c r="D139" s="212" t="str">
        <f>Dict_ADD22!D137</f>
        <v>Text</v>
      </c>
      <c r="E139" t="s">
        <v>602</v>
      </c>
      <c r="F139" t="str">
        <f>IF(ISBLANK(ADD22D!Y20),"##BLANK",ADD22D!Y20)</f>
        <v>##BLANK</v>
      </c>
    </row>
    <row r="140" spans="2:30" ht="15.75" customHeight="1" x14ac:dyDescent="0.3">
      <c r="B140" s="212" t="str">
        <f>Dict_ADD22!A138</f>
        <v>ADD22D_01ODIF_PR24</v>
      </c>
      <c r="C140" s="212" t="str">
        <f>Dict_ADD22!C138</f>
        <v>Outcome performance - ODIs (financial) - ODI form - Capital carbon</v>
      </c>
      <c r="D140" s="212" t="str">
        <f>Dict_ADD22!D138</f>
        <v>Text</v>
      </c>
      <c r="E140" t="s">
        <v>602</v>
      </c>
      <c r="F140" t="str">
        <f>IF(ISBLANK(ADD22D!Z13),"##BLANK",ADD22D!Z13)</f>
        <v>##BLANK</v>
      </c>
    </row>
    <row r="141" spans="2:30" ht="15.75" customHeight="1" x14ac:dyDescent="0.3">
      <c r="B141" s="212" t="str">
        <f>Dict_ADD22!A139</f>
        <v>ADD22D_02ODIF_PR24</v>
      </c>
      <c r="C141" s="212" t="str">
        <f>Dict_ADD22!C139</f>
        <v>Outcome performance - ODIs (financial) - ODI form - Embodied greenhouse gas emissions [SWB]</v>
      </c>
      <c r="D141" s="212" t="str">
        <f>Dict_ADD22!D139</f>
        <v>Text</v>
      </c>
      <c r="E141" t="s">
        <v>602</v>
      </c>
      <c r="F141" t="str">
        <f>IF(ISBLANK(ADD22D!Z14),"##BLANK",ADD22D!Z14)</f>
        <v>##BLANK</v>
      </c>
    </row>
    <row r="142" spans="2:30" ht="15.5" x14ac:dyDescent="0.3">
      <c r="B142" s="212" t="str">
        <f>Dict_ADD22!A140</f>
        <v>ADD22D_03ODIF_PR24</v>
      </c>
      <c r="C142" s="212" t="str">
        <f>Dict_ADD22!C140</f>
        <v>Outcome performance - ODIs (financial) - ODI form - Embodied greenhouse gas emissions [UUW]</v>
      </c>
      <c r="D142" s="212" t="str">
        <f>Dict_ADD22!D140</f>
        <v>Text</v>
      </c>
      <c r="E142" t="s">
        <v>602</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5" x14ac:dyDescent="0.3">
      <c r="B143" s="212" t="str">
        <f>Dict_ADD22!A141</f>
        <v>ADD22D_04ODIF_PR24</v>
      </c>
      <c r="C143" s="212" t="str">
        <f>Dict_ADD22!C141</f>
        <v>Outcome performance - ODIs (financial) - ODI form - Lead pipe replacement</v>
      </c>
      <c r="D143" s="212" t="str">
        <f>Dict_ADD22!D141</f>
        <v>Text</v>
      </c>
      <c r="E143" t="s">
        <v>602</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5" x14ac:dyDescent="0.3">
      <c r="B144" s="212" t="str">
        <f>Dict_ADD22!A142</f>
        <v>ADD22D_05ODIF_PR24</v>
      </c>
      <c r="C144" s="212" t="str">
        <f>Dict_ADD22!C142</f>
        <v>Outcome performance - ODIs (financial) - ODI form - Lower carbon concrete</v>
      </c>
      <c r="D144" s="212" t="str">
        <f>Dict_ADD22!D142</f>
        <v>Text</v>
      </c>
      <c r="E144" t="s">
        <v>602</v>
      </c>
      <c r="F144" t="str">
        <f>IF(ISBLANK(ADD22D!Z17),"##BLANK",ADD22D!Z17)</f>
        <v>##BLANK</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5" x14ac:dyDescent="0.3">
      <c r="B145" s="212" t="str">
        <f>Dict_ADD22!A143</f>
        <v>ADD22D_06ODIF_PR24</v>
      </c>
      <c r="C145" s="212" t="str">
        <f>Dict_ADD22!C143</f>
        <v>Outcome performance - ODIs (financial) - ODI form - Low pressure</v>
      </c>
      <c r="D145" s="212" t="str">
        <f>Dict_ADD22!D143</f>
        <v>Text</v>
      </c>
      <c r="E145" t="s">
        <v>602</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5" x14ac:dyDescent="0.3">
      <c r="B146" s="212" t="str">
        <f>Dict_ADD22!A144</f>
        <v>ADD22D_07ODIF_PR24</v>
      </c>
      <c r="C146" s="212" t="str">
        <f>Dict_ADD22!C144</f>
        <v>Outcome performance - ODIs (financial) - ODI form - Streetworks collaboration</v>
      </c>
      <c r="D146" s="212" t="str">
        <f>Dict_ADD22!D144</f>
        <v>Text</v>
      </c>
      <c r="E146" t="s">
        <v>602</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5" x14ac:dyDescent="0.3">
      <c r="B147" s="212" t="str">
        <f>Dict_ADD22!A145</f>
        <v>ADD22D_08ODIF_PR24</v>
      </c>
      <c r="C147" s="212" t="str">
        <f>Dict_ADD22!C145</f>
        <v>Outcome performance - ODIs (financial) - ODI form - Wonderful Windermere</v>
      </c>
      <c r="D147" s="212" t="str">
        <f>Dict_ADD22!D145</f>
        <v>Text</v>
      </c>
      <c r="E147" t="s">
        <v>602</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5" x14ac:dyDescent="0.3">
      <c r="B148" s="212" t="str">
        <f>Dict_ADD22!A146</f>
        <v>ADD22D_01ODITI_PR24</v>
      </c>
      <c r="C148" s="212" t="str">
        <f>Dict_ADD22!C146</f>
        <v>Outcome performance - ODIs (financial) - ODI timing - Capital carbon</v>
      </c>
      <c r="D148" s="212" t="str">
        <f>Dict_ADD22!D146</f>
        <v>Text</v>
      </c>
      <c r="E148" t="s">
        <v>602</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5" x14ac:dyDescent="0.3">
      <c r="B149" s="212" t="str">
        <f>Dict_ADD22!A147</f>
        <v>ADD22D_02ODITI_PR24</v>
      </c>
      <c r="C149" s="212" t="str">
        <f>Dict_ADD22!C147</f>
        <v>Outcome performance - ODIs (financial) - ODI timing - Embodied greenhouse gas emissions [SWB]</v>
      </c>
      <c r="D149" s="212" t="str">
        <f>Dict_ADD22!D147</f>
        <v>Text</v>
      </c>
      <c r="E149" t="s">
        <v>602</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5" x14ac:dyDescent="0.3">
      <c r="B150" s="212" t="str">
        <f>Dict_ADD22!A148</f>
        <v>ADD22D_03ODITI_PR24</v>
      </c>
      <c r="C150" s="212" t="str">
        <f>Dict_ADD22!C148</f>
        <v>Outcome performance - ODIs (financial) - ODI timing - Embodied greenhouse gas emissions [UUW]</v>
      </c>
      <c r="D150" s="212" t="str">
        <f>Dict_ADD22!D148</f>
        <v>Text</v>
      </c>
      <c r="E150" t="s">
        <v>602</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5" x14ac:dyDescent="0.3">
      <c r="B151" s="212" t="str">
        <f>Dict_ADD22!A149</f>
        <v>ADD22D_04ODITI_PR24</v>
      </c>
      <c r="C151" s="212" t="str">
        <f>Dict_ADD22!C149</f>
        <v>Outcome performance - ODIs (financial) - ODI timing - Lead pipe replacement</v>
      </c>
      <c r="D151" s="212" t="str">
        <f>Dict_ADD22!D149</f>
        <v>Text</v>
      </c>
      <c r="E151" t="s">
        <v>602</v>
      </c>
      <c r="F151" t="str">
        <f>IF(ISBLANK(ADD22D!AA16),"##BLANK",ADD22D!AA16)</f>
        <v>##BLANK</v>
      </c>
    </row>
    <row r="152" spans="2:30" ht="15.5" x14ac:dyDescent="0.3">
      <c r="B152" s="212" t="str">
        <f>Dict_ADD22!A150</f>
        <v>ADD22D_05ODITI_PR24</v>
      </c>
      <c r="C152" s="212" t="str">
        <f>Dict_ADD22!C150</f>
        <v>Outcome performance - ODIs (financial) - ODI timing - Lower carbon concrete</v>
      </c>
      <c r="D152" s="212" t="str">
        <f>Dict_ADD22!D150</f>
        <v>Text</v>
      </c>
      <c r="E152" t="s">
        <v>602</v>
      </c>
      <c r="F152" t="str">
        <f>IF(ISBLANK(ADD22D!AA17),"##BLANK",ADD22D!AA17)</f>
        <v>##BLANK</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5" x14ac:dyDescent="0.3">
      <c r="B153" s="212" t="str">
        <f>Dict_ADD22!A151</f>
        <v>ADD22D_06ODITI_PR24</v>
      </c>
      <c r="C153" s="212" t="str">
        <f>Dict_ADD22!C151</f>
        <v>Outcome performance - ODIs (financial) - ODI timing - Low pressure</v>
      </c>
      <c r="D153" s="212" t="str">
        <f>Dict_ADD22!D151</f>
        <v>Text</v>
      </c>
      <c r="E153" t="s">
        <v>602</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5" x14ac:dyDescent="0.3">
      <c r="B154" s="212" t="str">
        <f>Dict_ADD22!A152</f>
        <v>ADD22D_07ODITI_PR24</v>
      </c>
      <c r="C154" s="212" t="str">
        <f>Dict_ADD22!C152</f>
        <v>Outcome performance - ODIs (financial) - ODI timing - Streetworks collaboration</v>
      </c>
      <c r="D154" s="212" t="str">
        <f>Dict_ADD22!D152</f>
        <v>Text</v>
      </c>
      <c r="E154" t="s">
        <v>602</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5" x14ac:dyDescent="0.3">
      <c r="B155" s="212" t="str">
        <f>Dict_ADD22!A153</f>
        <v>ADD22D_08ODITI_PR24</v>
      </c>
      <c r="C155" s="212" t="str">
        <f>Dict_ADD22!C153</f>
        <v>Outcome performance - ODIs (financial) - ODI timing - Wonderful Windermere</v>
      </c>
      <c r="D155" s="212" t="str">
        <f>Dict_ADD22!D153</f>
        <v>Text</v>
      </c>
      <c r="E155" t="s">
        <v>602</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5" x14ac:dyDescent="0.3">
      <c r="B156" s="212" t="str">
        <f>Dict_ADD22!A154</f>
        <v>ADD22D_01DP_PR24</v>
      </c>
      <c r="C156" s="212" t="str">
        <f>Dict_ADD22!C154</f>
        <v>Outcome performance - ODIs (financial) - Decimal places - Capital carbon</v>
      </c>
      <c r="D156" s="212" t="str">
        <f>Dict_ADD22!D154</f>
        <v>Number</v>
      </c>
      <c r="E156" t="s">
        <v>602</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5" x14ac:dyDescent="0.3">
      <c r="B157" s="212" t="str">
        <f>Dict_ADD22!A155</f>
        <v>ADD22D_02DP_PR24</v>
      </c>
      <c r="C157" s="212" t="str">
        <f>Dict_ADD22!C155</f>
        <v>Outcome performance - ODIs (financial) - Decimal places - Embodied greenhouse gas emissions [SWB]</v>
      </c>
      <c r="D157" s="212" t="str">
        <f>Dict_ADD22!D155</f>
        <v>Number</v>
      </c>
      <c r="E157" t="s">
        <v>602</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5" x14ac:dyDescent="0.3">
      <c r="B158" s="212" t="str">
        <f>Dict_ADD22!A156</f>
        <v>ADD22D_03DP_PR24</v>
      </c>
      <c r="C158" s="212" t="str">
        <f>Dict_ADD22!C156</f>
        <v>Outcome performance - ODIs (financial) - Decimal places - Embodied greenhouse gas emissions [UUW]</v>
      </c>
      <c r="D158" s="212" t="str">
        <f>Dict_ADD22!D156</f>
        <v>Number</v>
      </c>
      <c r="E158" t="s">
        <v>602</v>
      </c>
      <c r="F158" t="str">
        <f>IF(ISBLANK(ADD22D!AB15),"##BLANK",ADD22D!AB15)</f>
        <v>##BLANK</v>
      </c>
    </row>
    <row r="159" spans="2:30" ht="15.5" x14ac:dyDescent="0.3">
      <c r="B159" s="212" t="str">
        <f>Dict_ADD22!A157</f>
        <v>ADD22D_04DP_PR24</v>
      </c>
      <c r="C159" s="212" t="str">
        <f>Dict_ADD22!C157</f>
        <v>Outcome performance - ODIs (financial) - Decimal places - Lead pipe replacement</v>
      </c>
      <c r="D159" s="212" t="str">
        <f>Dict_ADD22!D157</f>
        <v>Number</v>
      </c>
      <c r="E159" t="s">
        <v>602</v>
      </c>
      <c r="F159" t="str">
        <f>IF(ISBLANK(ADD22D!AB16),"##BLANK",ADD22D!AB16)</f>
        <v>##BLANK</v>
      </c>
    </row>
    <row r="160" spans="2:30" ht="15.5" x14ac:dyDescent="0.3">
      <c r="B160" s="212" t="str">
        <f>Dict_ADD22!A158</f>
        <v>ADD22D_05DP_PR24</v>
      </c>
      <c r="C160" s="212" t="str">
        <f>Dict_ADD22!C158</f>
        <v>Outcome performance - ODIs (financial) - Decimal places - Lower carbon concrete</v>
      </c>
      <c r="D160" s="212" t="str">
        <f>Dict_ADD22!D158</f>
        <v>Number</v>
      </c>
      <c r="E160" t="s">
        <v>602</v>
      </c>
      <c r="F160" t="str">
        <f>IF(ISBLANK(ADD22D!AB17),"##BLANK",ADD22D!AB17)</f>
        <v>##BLANK</v>
      </c>
    </row>
    <row r="161" spans="2:6" ht="15.5" x14ac:dyDescent="0.3">
      <c r="B161" s="212" t="str">
        <f>Dict_ADD22!A159</f>
        <v>ADD22D_06DP_PR24</v>
      </c>
      <c r="C161" s="212" t="str">
        <f>Dict_ADD22!C159</f>
        <v>Outcome performance - ODIs (financial) - Decimal places - Low pressure</v>
      </c>
      <c r="D161" s="212" t="str">
        <f>Dict_ADD22!D159</f>
        <v>Number</v>
      </c>
      <c r="E161" t="s">
        <v>602</v>
      </c>
      <c r="F161" t="str">
        <f>IF(ISBLANK(ADD22D!AB18),"##BLANK",ADD22D!AB18)</f>
        <v>##BLANK</v>
      </c>
    </row>
    <row r="162" spans="2:6" ht="15.5" x14ac:dyDescent="0.3">
      <c r="B162" s="212" t="str">
        <f>Dict_ADD22!A160</f>
        <v>ADD22D_07DP_PR24</v>
      </c>
      <c r="C162" s="212" t="str">
        <f>Dict_ADD22!C160</f>
        <v>Outcome performance - ODIs (financial) - Decimal places - Streetworks collaboration</v>
      </c>
      <c r="D162" s="212" t="str">
        <f>Dict_ADD22!D160</f>
        <v>Number</v>
      </c>
      <c r="E162" t="s">
        <v>602</v>
      </c>
      <c r="F162" t="str">
        <f>IF(ISBLANK(ADD22D!AB19),"##BLANK",ADD22D!AB19)</f>
        <v>##BLANK</v>
      </c>
    </row>
    <row r="163" spans="2:6" ht="15.5" x14ac:dyDescent="0.3">
      <c r="B163" s="212" t="str">
        <f>Dict_ADD22!A161</f>
        <v>ADD22D_08DP_PR24</v>
      </c>
      <c r="C163" s="212" t="str">
        <f>Dict_ADD22!C161</f>
        <v>Outcome performance - ODIs (financial) - Decimal places - Wonderful Windermere</v>
      </c>
      <c r="D163" s="212" t="str">
        <f>Dict_ADD22!D161</f>
        <v>Number</v>
      </c>
      <c r="E163" t="s">
        <v>602</v>
      </c>
      <c r="F163" t="str">
        <f>IF(ISBLANK(ADD22D!AB20),"##BLANK",ADD22D!AB20)</f>
        <v>##BLANK</v>
      </c>
    </row>
    <row r="164" spans="2:6" ht="15.5" x14ac:dyDescent="0.3">
      <c r="B164" s="212" t="str">
        <f>Dict_ADD22!A162</f>
        <v>ADD22D_01DIR_PR24</v>
      </c>
      <c r="C164" s="212" t="str">
        <f>Dict_ADD22!C162</f>
        <v>Outcome performance - ODIs (financial) - Direction of improving performance - Capital carbon</v>
      </c>
      <c r="D164" s="212" t="str">
        <f>Dict_ADD22!D162</f>
        <v>Text</v>
      </c>
      <c r="E164" t="s">
        <v>602</v>
      </c>
      <c r="F164" t="str">
        <f>IF(ISBLANK(ADD22D!AC13),"##BLANK",ADD22D!AC13)</f>
        <v>##BLANK</v>
      </c>
    </row>
    <row r="165" spans="2:6" ht="15.5" x14ac:dyDescent="0.3">
      <c r="B165" s="212" t="str">
        <f>Dict_ADD22!A163</f>
        <v>ADD22D_02DIR_PR24</v>
      </c>
      <c r="C165" s="212" t="str">
        <f>Dict_ADD22!C163</f>
        <v>Outcome performance - ODIs (financial) - Direction of improving performance - Embodied greenhouse gas emissions [SWB]</v>
      </c>
      <c r="D165" s="212" t="str">
        <f>Dict_ADD22!D163</f>
        <v>Text</v>
      </c>
      <c r="E165" t="s">
        <v>602</v>
      </c>
      <c r="F165" t="str">
        <f>IF(ISBLANK(ADD22D!AC14),"##BLANK",ADD22D!AC14)</f>
        <v>##BLANK</v>
      </c>
    </row>
    <row r="166" spans="2:6" ht="15.5" x14ac:dyDescent="0.3">
      <c r="B166" s="212" t="str">
        <f>Dict_ADD22!A164</f>
        <v>ADD22D_03DIR_PR24</v>
      </c>
      <c r="C166" s="212" t="str">
        <f>Dict_ADD22!C164</f>
        <v>Outcome performance - ODIs (financial) - Direction of improving performance - Embodied greenhouse gas emissions [UUW]</v>
      </c>
      <c r="D166" s="212" t="str">
        <f>Dict_ADD22!D164</f>
        <v>Text</v>
      </c>
      <c r="E166" t="s">
        <v>602</v>
      </c>
      <c r="F166" t="str">
        <f>IF(ISBLANK(ADD22D!AC15),"##BLANK",ADD22D!AC15)</f>
        <v>##BLANK</v>
      </c>
    </row>
    <row r="167" spans="2:6" ht="15.5" x14ac:dyDescent="0.3">
      <c r="B167" s="212" t="str">
        <f>Dict_ADD22!A165</f>
        <v>ADD22D_04DIR_PR24</v>
      </c>
      <c r="C167" s="212" t="str">
        <f>Dict_ADD22!C165</f>
        <v>Outcome performance - ODIs (financial) - Direction of improving performance - Lead pipe replacement</v>
      </c>
      <c r="D167" s="212" t="str">
        <f>Dict_ADD22!D165</f>
        <v>Text</v>
      </c>
      <c r="E167" t="s">
        <v>602</v>
      </c>
      <c r="F167" t="str">
        <f>IF(ISBLANK(ADD22D!AC16),"##BLANK",ADD22D!AC16)</f>
        <v>##BLANK</v>
      </c>
    </row>
    <row r="168" spans="2:6" ht="15.5" x14ac:dyDescent="0.3">
      <c r="B168" s="212" t="str">
        <f>Dict_ADD22!A166</f>
        <v>ADD22D_05DIR_PR24</v>
      </c>
      <c r="C168" s="212" t="str">
        <f>Dict_ADD22!C166</f>
        <v>Outcome performance - ODIs (financial) - Direction of improving performance - Lower carbon concrete</v>
      </c>
      <c r="D168" s="212" t="str">
        <f>Dict_ADD22!D166</f>
        <v>Text</v>
      </c>
      <c r="E168" t="s">
        <v>602</v>
      </c>
      <c r="F168" t="str">
        <f>IF(ISBLANK(ADD22D!AC17),"##BLANK",ADD22D!AC17)</f>
        <v>##BLANK</v>
      </c>
    </row>
    <row r="169" spans="2:6" ht="15.5" x14ac:dyDescent="0.3">
      <c r="B169" s="212" t="str">
        <f>Dict_ADD22!A167</f>
        <v>ADD22D_06DIR_PR24</v>
      </c>
      <c r="C169" s="212" t="str">
        <f>Dict_ADD22!C167</f>
        <v>Outcome performance - ODIs (financial) - Direction of improving performance - Low pressure</v>
      </c>
      <c r="D169" s="212" t="str">
        <f>Dict_ADD22!D167</f>
        <v>Text</v>
      </c>
      <c r="E169" t="s">
        <v>602</v>
      </c>
      <c r="F169" t="str">
        <f>IF(ISBLANK(ADD22D!AC18),"##BLANK",ADD22D!AC18)</f>
        <v>##BLANK</v>
      </c>
    </row>
    <row r="170" spans="2:6" ht="15.5" x14ac:dyDescent="0.3">
      <c r="B170" s="212" t="str">
        <f>Dict_ADD22!A168</f>
        <v>ADD22D_07DIR_PR24</v>
      </c>
      <c r="C170" s="212" t="str">
        <f>Dict_ADD22!C168</f>
        <v>Outcome performance - ODIs (financial) - Direction of improving performance - Streetworks collaboration</v>
      </c>
      <c r="D170" s="212" t="str">
        <f>Dict_ADD22!D168</f>
        <v>Text</v>
      </c>
      <c r="E170" t="s">
        <v>602</v>
      </c>
      <c r="F170" t="str">
        <f>IF(ISBLANK(ADD22D!AC19),"##BLANK",ADD22D!AC19)</f>
        <v>##BLANK</v>
      </c>
    </row>
    <row r="171" spans="2:6" ht="15.5" x14ac:dyDescent="0.3">
      <c r="B171" s="212" t="str">
        <f>Dict_ADD22!A169</f>
        <v>ADD22D_08DIR_PR24</v>
      </c>
      <c r="C171" s="212" t="str">
        <f>Dict_ADD22!C169</f>
        <v>Outcome performance - ODIs (financial) - Direction of improving performance - Wonderful Windermere</v>
      </c>
      <c r="D171" s="212" t="str">
        <f>Dict_ADD22!D169</f>
        <v>Text</v>
      </c>
      <c r="E171" t="s">
        <v>602</v>
      </c>
      <c r="F171" t="str">
        <f>IF(ISBLANK(ADD22D!AC20),"##BLANK",ADD22D!AC20)</f>
        <v>##BLANK</v>
      </c>
    </row>
    <row r="172" spans="2:6" ht="15.5" x14ac:dyDescent="0.3">
      <c r="B172" s="212" t="str">
        <f>Dict_ADD22!A170</f>
        <v>ADD22D_01TYPE_PR24</v>
      </c>
      <c r="C172" s="212" t="str">
        <f>Dict_ADD22!C170</f>
        <v>Outcome performance - ODIs (financial) - Common or bespoke PC - Capital carbon</v>
      </c>
      <c r="D172" s="212" t="str">
        <f>Dict_ADD22!D170</f>
        <v>Text</v>
      </c>
      <c r="E172" t="s">
        <v>602</v>
      </c>
      <c r="F172" t="str">
        <f>IF(ISBLANK(ADD22D!AD13),"##BLANK",ADD22D!AD13)</f>
        <v>Bespoke</v>
      </c>
    </row>
    <row r="173" spans="2:6" ht="15.5" x14ac:dyDescent="0.3">
      <c r="B173" s="212" t="str">
        <f>Dict_ADD22!A171</f>
        <v>ADD22D_02TYPE_PR24</v>
      </c>
      <c r="C173" s="212" t="str">
        <f>Dict_ADD22!C171</f>
        <v>Outcome performance - ODIs (financial) - Common or bespoke PC - Embodied greenhouse gas emissions [SWB]</v>
      </c>
      <c r="D173" s="212" t="str">
        <f>Dict_ADD22!D171</f>
        <v>Text</v>
      </c>
      <c r="E173" t="s">
        <v>602</v>
      </c>
      <c r="F173" t="str">
        <f>IF(ISBLANK(ADD22D!AD14),"##BLANK",ADD22D!AD14)</f>
        <v>Bespoke</v>
      </c>
    </row>
    <row r="174" spans="2:6" ht="15.5" x14ac:dyDescent="0.3">
      <c r="B174" s="212" t="str">
        <f>Dict_ADD22!A172</f>
        <v>ADD22D_03TYPE_PR24</v>
      </c>
      <c r="C174" s="212" t="str">
        <f>Dict_ADD22!C172</f>
        <v>Outcome performance - ODIs (financial) - Common or bespoke PC - Embodied greenhouse gas emissions [UUW]</v>
      </c>
      <c r="D174" s="212" t="str">
        <f>Dict_ADD22!D172</f>
        <v>Text</v>
      </c>
      <c r="E174" t="s">
        <v>602</v>
      </c>
      <c r="F174" t="str">
        <f>IF(ISBLANK(ADD22D!AD15),"##BLANK",ADD22D!AD15)</f>
        <v>Bespoke</v>
      </c>
    </row>
    <row r="175" spans="2:6" ht="15.5" x14ac:dyDescent="0.3">
      <c r="B175" s="212" t="str">
        <f>Dict_ADD22!A173</f>
        <v>ADD22D_04TYPE_PR24</v>
      </c>
      <c r="C175" s="212" t="str">
        <f>Dict_ADD22!C173</f>
        <v>Outcome performance - ODIs (financial) - Common or bespoke PC - Lead pipe replacement</v>
      </c>
      <c r="D175" s="212" t="str">
        <f>Dict_ADD22!D173</f>
        <v>Text</v>
      </c>
      <c r="E175" t="s">
        <v>602</v>
      </c>
      <c r="F175" t="str">
        <f>IF(ISBLANK(ADD22D!AD16),"##BLANK",ADD22D!AD16)</f>
        <v>Bespoke</v>
      </c>
    </row>
    <row r="176" spans="2:6" ht="15.5" x14ac:dyDescent="0.3">
      <c r="B176" s="212" t="str">
        <f>Dict_ADD22!A174</f>
        <v>ADD22D_05TYPE_PR24</v>
      </c>
      <c r="C176" s="212" t="str">
        <f>Dict_ADD22!C174</f>
        <v>Outcome performance - ODIs (financial) - Common or bespoke PC - Lower carbon concrete</v>
      </c>
      <c r="D176" s="212" t="str">
        <f>Dict_ADD22!D174</f>
        <v>Text</v>
      </c>
      <c r="E176" t="s">
        <v>602</v>
      </c>
      <c r="F176" t="str">
        <f>IF(ISBLANK(ADD22D!AD17),"##BLANK",ADD22D!AD17)</f>
        <v>Bespoke</v>
      </c>
    </row>
    <row r="177" spans="2:30" ht="15.5" x14ac:dyDescent="0.3">
      <c r="B177" s="212" t="str">
        <f>Dict_ADD22!A175</f>
        <v>ADD22D_06TYPE_PR24</v>
      </c>
      <c r="C177" s="212" t="str">
        <f>Dict_ADD22!C175</f>
        <v>Outcome performance - ODIs (financial) - Common or bespoke PC - Low pressure</v>
      </c>
      <c r="D177" s="212" t="str">
        <f>Dict_ADD22!D175</f>
        <v>Text</v>
      </c>
      <c r="E177" t="s">
        <v>602</v>
      </c>
      <c r="F177" t="str">
        <f>IF(ISBLANK(ADD22D!AD18),"##BLANK",ADD22D!AD18)</f>
        <v>Bespoke</v>
      </c>
    </row>
    <row r="178" spans="2:30" ht="15.5" x14ac:dyDescent="0.3">
      <c r="B178" s="212" t="str">
        <f>Dict_ADD22!A176</f>
        <v>ADD22D_07TYPE_PR24</v>
      </c>
      <c r="C178" s="212" t="str">
        <f>Dict_ADD22!C176</f>
        <v>Outcome performance - ODIs (financial) - Common or bespoke PC - Streetworks collaboration</v>
      </c>
      <c r="D178" s="212" t="str">
        <f>Dict_ADD22!D176</f>
        <v>Text</v>
      </c>
      <c r="E178" t="s">
        <v>602</v>
      </c>
      <c r="F178" t="str">
        <f>IF(ISBLANK(ADD22D!AD19),"##BLANK",ADD22D!AD19)</f>
        <v>Bespoke</v>
      </c>
    </row>
    <row r="179" spans="2:30" ht="15.5" x14ac:dyDescent="0.3">
      <c r="B179" s="212" t="str">
        <f>Dict_ADD22!A177</f>
        <v>ADD22D_08TYPE_PR24</v>
      </c>
      <c r="C179" s="212" t="str">
        <f>Dict_ADD22!C177</f>
        <v>Outcome performance - ODIs (financial) - Common or bespoke PC - Wonderful Windermere</v>
      </c>
      <c r="D179" s="212" t="str">
        <f>Dict_ADD22!D177</f>
        <v>Text</v>
      </c>
      <c r="E179" t="s">
        <v>602</v>
      </c>
      <c r="F179" t="str">
        <f>IF(ISBLANK(ADD22D!AD20),"##BLANK",ADD22D!AD20)</f>
        <v>Bespoke</v>
      </c>
    </row>
    <row r="180" spans="2:30" ht="15.5" x14ac:dyDescent="0.3">
      <c r="B180" s="212" t="str">
        <f>Dict_ADD22!A178</f>
        <v>ADD22E_01_A_PR24</v>
      </c>
      <c r="C180" s="212" t="str">
        <f>Dict_ADD22!C178</f>
        <v>Underlying calculations for bespoke performance commitments - Tonnes CO2e - baseline - Capital carbon</v>
      </c>
      <c r="D180" s="212" t="str">
        <f>Dict_ADD22!D178</f>
        <v>Tonnes</v>
      </c>
      <c r="E180" t="s">
        <v>602</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1" x14ac:dyDescent="0.3">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602</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5" x14ac:dyDescent="0.3">
      <c r="B182" s="212" t="str">
        <f>Dict_ADD22!A180</f>
        <v>ADD22E_01_C_PR24</v>
      </c>
      <c r="C182" s="212" t="str">
        <f>Dict_ADD22!C180</f>
        <v>Underlying calculations for bespoke performance commitments - Tonnes CO2e - Capital carbon</v>
      </c>
      <c r="D182" s="212" t="str">
        <f>Dict_ADD22!D180</f>
        <v>Tonnes</v>
      </c>
      <c r="E182" t="s">
        <v>602</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5" x14ac:dyDescent="0.3">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602</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5" x14ac:dyDescent="0.3">
      <c r="B184" s="212" t="str">
        <f>Dict_ADD22!A182</f>
        <v>ADD22E_01_E_PR24</v>
      </c>
      <c r="C184" s="212" t="str">
        <f>Dict_ADD22!C182</f>
        <v>Underlying calculations for bespoke performance commitments - Reduction % from baseline - Capital carbon</v>
      </c>
      <c r="D184" s="212" t="str">
        <f>Dict_ADD22!D182</f>
        <v>%</v>
      </c>
      <c r="E184" t="s">
        <v>602</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5" x14ac:dyDescent="0.3">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602</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5" x14ac:dyDescent="0.3">
      <c r="B186" s="212" t="str">
        <f>Dict_ADD22!A184</f>
        <v>ADD22E_02_B_PR24</v>
      </c>
      <c r="C186" s="212" t="str">
        <f>Dict_ADD22!C184</f>
        <v>Underlying calculations for bespoke performance commitments - Tonnes CO2e - Embodied greenhouse gas emissions [SWB]</v>
      </c>
      <c r="D186" s="212" t="str">
        <f>Dict_ADD22!D184</f>
        <v>Tonnes</v>
      </c>
      <c r="E186" t="s">
        <v>602</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5" x14ac:dyDescent="0.3">
      <c r="B187" s="212" t="str">
        <f>Dict_ADD22!A185</f>
        <v>ADD22E_02_C_PR24</v>
      </c>
      <c r="C187" s="212" t="str">
        <f>Dict_ADD22!C185</f>
        <v>Underlying calculations for bespoke performance commitments - Tonnes CO2e per £1m - Embodied greenhouse gas emissions [SWB]</v>
      </c>
      <c r="D187" s="212" t="str">
        <f>Dict_ADD22!D185</f>
        <v>Tonnes / £m</v>
      </c>
      <c r="E187" t="s">
        <v>602</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5" x14ac:dyDescent="0.3">
      <c r="B188" s="212" t="str">
        <f>Dict_ADD22!A186</f>
        <v>ADD22E_02_D_PR24</v>
      </c>
      <c r="C188" s="212" t="str">
        <f>Dict_ADD22!C186</f>
        <v>Underlying calculations for bespoke performance commitments - Reduction % from baseline - Embodied greenhouse gas emissions [SWB]</v>
      </c>
      <c r="D188" s="212" t="str">
        <f>Dict_ADD22!D186</f>
        <v>%</v>
      </c>
      <c r="E188" t="s">
        <v>602</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1" x14ac:dyDescent="0.3">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602</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1" x14ac:dyDescent="0.3">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602</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1" x14ac:dyDescent="0.3">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602</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1" x14ac:dyDescent="0.3">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602</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1" x14ac:dyDescent="0.3">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602</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1" x14ac:dyDescent="0.3">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602</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1" x14ac:dyDescent="0.3">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602</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1" x14ac:dyDescent="0.3">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602</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5" x14ac:dyDescent="0.3">
      <c r="B197" s="212" t="str">
        <f>Dict_ADD22!A195</f>
        <v>ADD22E_03_I_PR24</v>
      </c>
      <c r="C197" s="212" t="str">
        <f>Dict_ADD22!C195</f>
        <v>Underlying calculations for bespoke performance commitments - Reduction % from baseline - Embodied greenhouse gas emissions [UUW]</v>
      </c>
      <c r="D197" s="212" t="str">
        <f>Dict_ADD22!D195</f>
        <v>%</v>
      </c>
      <c r="E197" t="s">
        <v>602</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5" x14ac:dyDescent="0.3">
      <c r="B198" s="212" t="str">
        <f>Dict_ADD22!A196</f>
        <v>ADD22E_04_A_PR24</v>
      </c>
      <c r="C198" s="212" t="str">
        <f>Dict_ADD22!C196</f>
        <v>Underlying calculations for bespoke performance commitments - Number of properties protected - Lead pipes</v>
      </c>
      <c r="D198" s="212" t="str">
        <f>Dict_ADD22!D196</f>
        <v>Number</v>
      </c>
      <c r="E198" t="s">
        <v>602</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5" x14ac:dyDescent="0.3">
      <c r="B199" s="212" t="str">
        <f>Dict_ADD22!A197</f>
        <v>ADD22E_05_A_PR24</v>
      </c>
      <c r="C199" s="212" t="str">
        <f>Dict_ADD22!C197</f>
        <v>Underlying calculations for bespoke performance commitments - Tonnes CO2e - baseline - Lower carbon concrete</v>
      </c>
      <c r="D199" s="212" t="str">
        <f>Dict_ADD22!D197</f>
        <v>Tonnes</v>
      </c>
      <c r="E199" t="s">
        <v>602</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t="str">
        <f>IF(ISBLANK(ADD22E!T36),"##BLANK",ADD22E!T36)</f>
        <v>##BLANK</v>
      </c>
      <c r="V199" t="str">
        <f>IF(ISBLANK(ADD22E!U36),"##BLANK",ADD22E!U36)</f>
        <v>##BLANK</v>
      </c>
      <c r="W199" t="str">
        <f>IF(ISBLANK(ADD22E!V36),"##BLANK",ADD22E!V36)</f>
        <v>##BLANK</v>
      </c>
      <c r="X199" t="str">
        <f>IF(ISBLANK(ADD22E!W36),"##BLANK",ADD22E!W36)</f>
        <v>##BLANK</v>
      </c>
      <c r="Y199" t="str">
        <f>IF(ISBLANK(ADD22E!X36),"##BLANK",ADD22E!X36)</f>
        <v>##BLANK</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1" x14ac:dyDescent="0.3">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602</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t="str">
        <f>IF(ISBLANK(ADD22E!T37),"##BLANK",ADD22E!T37)</f>
        <v>##BLANK</v>
      </c>
      <c r="V200" t="str">
        <f>IF(ISBLANK(ADD22E!U37),"##BLANK",ADD22E!U37)</f>
        <v>##BLANK</v>
      </c>
      <c r="W200" t="str">
        <f>IF(ISBLANK(ADD22E!V37),"##BLANK",ADD22E!V37)</f>
        <v>##BLANK</v>
      </c>
      <c r="X200" t="str">
        <f>IF(ISBLANK(ADD22E!W37),"##BLANK",ADD22E!W37)</f>
        <v>##BLANK</v>
      </c>
      <c r="Y200" t="str">
        <f>IF(ISBLANK(ADD22E!X37),"##BLANK",ADD22E!X37)</f>
        <v>##BLANK</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5" x14ac:dyDescent="0.3">
      <c r="B201" s="212" t="str">
        <f>Dict_ADD22!A199</f>
        <v>ADD22E_05_C_PR24</v>
      </c>
      <c r="C201" s="212" t="str">
        <f>Dict_ADD22!C199</f>
        <v>Underlying calculations for bespoke performance commitments - Tonnes CO2e - Lower carbon concrete</v>
      </c>
      <c r="D201" s="212" t="str">
        <f>Dict_ADD22!D199</f>
        <v>Tonnes</v>
      </c>
      <c r="E201" t="s">
        <v>602</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t="str">
        <f>IF(ISBLANK(ADD22E!T38),"##BLANK",ADD22E!T38)</f>
        <v>##BLANK</v>
      </c>
      <c r="V201" t="str">
        <f>IF(ISBLANK(ADD22E!U38),"##BLANK",ADD22E!U38)</f>
        <v>##BLANK</v>
      </c>
      <c r="W201" t="str">
        <f>IF(ISBLANK(ADD22E!V38),"##BLANK",ADD22E!V38)</f>
        <v>##BLANK</v>
      </c>
      <c r="X201" t="str">
        <f>IF(ISBLANK(ADD22E!W38),"##BLANK",ADD22E!W38)</f>
        <v>##BLANK</v>
      </c>
      <c r="Y201" t="str">
        <f>IF(ISBLANK(ADD22E!X38),"##BLANK",ADD22E!X38)</f>
        <v>##BLANK</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31" x14ac:dyDescent="0.3">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602</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t="str">
        <f>IF(ISBLANK(ADD22E!T39),"##BLANK",ADD22E!T39)</f>
        <v>##BLANK</v>
      </c>
      <c r="V202" t="str">
        <f>IF(ISBLANK(ADD22E!U39),"##BLANK",ADD22E!U39)</f>
        <v>##BLANK</v>
      </c>
      <c r="W202" t="str">
        <f>IF(ISBLANK(ADD22E!V39),"##BLANK",ADD22E!V39)</f>
        <v>##BLANK</v>
      </c>
      <c r="X202" t="str">
        <f>IF(ISBLANK(ADD22E!W39),"##BLANK",ADD22E!W39)</f>
        <v>##BLANK</v>
      </c>
      <c r="Y202" t="str">
        <f>IF(ISBLANK(ADD22E!X39),"##BLANK",ADD22E!X39)</f>
        <v>##BLANK</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5" x14ac:dyDescent="0.3">
      <c r="B203" s="212" t="str">
        <f>Dict_ADD22!A201</f>
        <v>ADD22E_05_E_PR24</v>
      </c>
      <c r="C203" s="212" t="str">
        <f>Dict_ADD22!C201</f>
        <v>Underlying calculations for bespoke performance commitments - Reduction % from baseline - Lower carbon concrete</v>
      </c>
      <c r="D203" s="212" t="str">
        <f>Dict_ADD22!D201</f>
        <v>%</v>
      </c>
      <c r="E203" t="s">
        <v>602</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t="e">
        <f>IF(ISBLANK(ADD22E!T40),"##BLANK",ADD22E!T40)</f>
        <v>#DIV/0!</v>
      </c>
      <c r="V203" t="e">
        <f>IF(ISBLANK(ADD22E!U40),"##BLANK",ADD22E!U40)</f>
        <v>#DIV/0!</v>
      </c>
      <c r="W203" t="e">
        <f>IF(ISBLANK(ADD22E!V40),"##BLANK",ADD22E!V40)</f>
        <v>#DIV/0!</v>
      </c>
      <c r="X203" t="e">
        <f>IF(ISBLANK(ADD22E!W40),"##BLANK",ADD22E!W40)</f>
        <v>#DIV/0!</v>
      </c>
      <c r="Y203" t="e">
        <f>IF(ISBLANK(ADD22E!X40),"##BLANK",ADD22E!X40)</f>
        <v>#DIV/0!</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1" x14ac:dyDescent="0.3">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602</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31" x14ac:dyDescent="0.3">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602</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5" x14ac:dyDescent="0.3">
      <c r="B206" s="212" t="str">
        <f>Dict_ADD22!A204</f>
        <v>ADD22E_06_C_PR24</v>
      </c>
      <c r="C206" s="212" t="str">
        <f>Dict_ADD22!C204</f>
        <v>Underlying calculations for bespoke performance commitments - Minutes of low pressure recorded  - Low pressure</v>
      </c>
      <c r="D206" s="212" t="str">
        <f>Dict_ADD22!D204</f>
        <v>Minutes</v>
      </c>
      <c r="E206" t="s">
        <v>602</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5" x14ac:dyDescent="0.3">
      <c r="B207" s="212" t="str">
        <f>Dict_ADD22!A205</f>
        <v>ADD22E_06_D_PR24</v>
      </c>
      <c r="C207" s="212" t="str">
        <f>Dict_ADD22!C205</f>
        <v>Underlying calculations for bespoke performance commitments - Total minutes of low pressure experienced - Low pressure</v>
      </c>
      <c r="D207" s="212" t="str">
        <f>Dict_ADD22!D205</f>
        <v>Minutes</v>
      </c>
      <c r="E207" t="s">
        <v>602</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5" x14ac:dyDescent="0.3">
      <c r="B208" s="212" t="str">
        <f>Dict_ADD22!A206</f>
        <v>ADD22E_06_E_PR24</v>
      </c>
      <c r="C208" s="212" t="str">
        <f>Dict_ADD22!C206</f>
        <v>Underlying calculations for bespoke performance commitments - Normalisation constant - Low pressure</v>
      </c>
      <c r="D208" s="212" t="str">
        <f>Dict_ADD22!D206</f>
        <v>Number</v>
      </c>
      <c r="E208" t="s">
        <v>602</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5" x14ac:dyDescent="0.3">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602</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5" x14ac:dyDescent="0.3">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602</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5" x14ac:dyDescent="0.3">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602</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t="str">
        <f>IF(ISBLANK(ADD22E!N52),"##BLANK",ADD22E!N52)</f>
        <v>##BLANK</v>
      </c>
      <c r="P211" t="str">
        <f>IF(ISBLANK(ADD22E!O52),"##BLANK",ADD22E!O52)</f>
        <v>##BLANK</v>
      </c>
      <c r="Q211" t="str">
        <f>IF(ISBLANK(ADD22E!P52),"##BLANK",ADD22E!P52)</f>
        <v>##BLANK</v>
      </c>
      <c r="R211" t="str">
        <f>IF(ISBLANK(ADD22E!Q52),"##BLANK",ADD22E!Q52)</f>
        <v>##BLANK</v>
      </c>
      <c r="S211" t="str">
        <f>IF(ISBLANK(ADD22E!R52),"##BLANK",ADD22E!R52)</f>
        <v>##BLANK</v>
      </c>
      <c r="T211" t="str">
        <f>IF(ISBLANK(ADD22E!S52),"##BLANK",ADD22E!S52)</f>
        <v>##BLANK</v>
      </c>
      <c r="U211" t="str">
        <f>IF(ISBLANK(ADD22E!T52),"##BLANK",ADD22E!T52)</f>
        <v>##BLANK</v>
      </c>
      <c r="V211" t="str">
        <f>IF(ISBLANK(ADD22E!U52),"##BLANK",ADD22E!U52)</f>
        <v>##BLANK</v>
      </c>
      <c r="W211" t="str">
        <f>IF(ISBLANK(ADD22E!V52),"##BLANK",ADD22E!V52)</f>
        <v>##BLANK</v>
      </c>
      <c r="X211" t="str">
        <f>IF(ISBLANK(ADD22E!W52),"##BLANK",ADD22E!W52)</f>
        <v>##BLANK</v>
      </c>
      <c r="Y211" t="str">
        <f>IF(ISBLANK(ADD22E!X52),"##BLANK",ADD22E!X52)</f>
        <v>##BLANK</v>
      </c>
      <c r="Z211" t="str">
        <f>IF(ISBLANK(ADD22E!Y52),"##BLANK",ADD22E!Y52)</f>
        <v>##BLANK</v>
      </c>
      <c r="AA211" t="str">
        <f>IF(ISBLANK(ADD22E!Z52),"##BLANK",ADD22E!Z52)</f>
        <v>##BLANK</v>
      </c>
      <c r="AB211" t="str">
        <f>IF(ISBLANK(ADD22E!AA52),"##BLANK",ADD22E!AA52)</f>
        <v>##BLANK</v>
      </c>
      <c r="AC211" t="str">
        <f>IF(ISBLANK(ADD22E!AB52),"##BLANK",ADD22E!AB52)</f>
        <v>##BLANK</v>
      </c>
      <c r="AD211" t="str">
        <f>IF(ISBLANK(ADD22E!AC52),"##BLANK",ADD22E!AC52)</f>
        <v>##BLANK</v>
      </c>
    </row>
    <row r="212" spans="2:30" ht="31" x14ac:dyDescent="0.3">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602</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1" x14ac:dyDescent="0.3">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602</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 x14ac:dyDescent="0.3"/>
  <cols>
    <col min="1" max="1" width="8.08203125" bestFit="1" customWidth="1"/>
    <col min="2" max="2" width="25.58203125" style="190" bestFit="1" customWidth="1"/>
    <col min="3" max="3" width="129.58203125" customWidth="1"/>
    <col min="4" max="4" width="12.33203125" bestFit="1" customWidth="1"/>
    <col min="5" max="5" width="17.75" customWidth="1"/>
    <col min="6" max="6" width="10.08203125" customWidth="1"/>
    <col min="7" max="7" width="7.83203125" bestFit="1" customWidth="1"/>
    <col min="8" max="16" width="7.58203125" bestFit="1" customWidth="1"/>
    <col min="17" max="30" width="8.75" bestFit="1" customWidth="1"/>
  </cols>
  <sheetData>
    <row r="2" spans="1:30" x14ac:dyDescent="0.3">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x14ac:dyDescent="0.3">
      <c r="B4" s="363" t="str">
        <f>Dict_ADD23!A2</f>
        <v>ADD23B_01_PR24</v>
      </c>
      <c r="C4" s="363" t="str">
        <f>Dict_ADD23!C2</f>
        <v xml:space="preserve">Outcome performance from base expenditure - Severe water supply interruptions common PC - Performance level </v>
      </c>
      <c r="D4" s="363" t="str">
        <f>Dict_ADD23!D2</f>
        <v>Time</v>
      </c>
      <c r="E4" t="s">
        <v>602</v>
      </c>
      <c r="G4">
        <f>IF(ISBLANK(ADD23B!G11),"##BLANK",ADD23B!G11)</f>
        <v>3.4722222222222222E-5</v>
      </c>
      <c r="H4">
        <f>IF(ISBLANK(ADD23B!H11),"##BLANK",ADD23B!H11)</f>
        <v>3.4722222222222222E-5</v>
      </c>
      <c r="I4">
        <f>IF(ISBLANK(ADD23B!I11),"##BLANK",ADD23B!I11)</f>
        <v>3.4722222222222222E-5</v>
      </c>
      <c r="J4">
        <f>IF(ISBLANK(ADD23B!J11),"##BLANK",ADD23B!J11)</f>
        <v>3.4722222222222222E-5</v>
      </c>
      <c r="K4">
        <f>IF(ISBLANK(ADD23B!K11),"##BLANK",ADD23B!K11)</f>
        <v>3.4722222222222222E-5</v>
      </c>
      <c r="L4">
        <f>IF(ISBLANK(ADD23B!L11),"##BLANK",ADD23B!L11)</f>
        <v>2.3148148148148147E-5</v>
      </c>
      <c r="M4">
        <f>IF(ISBLANK(ADD23B!M11),"##BLANK",ADD23B!M11)</f>
        <v>1.1574074074074073E-5</v>
      </c>
      <c r="N4">
        <f>IF(ISBLANK(ADD23B!N11),"##BLANK",ADD23B!N11)</f>
        <v>2.3148148148148147E-5</v>
      </c>
      <c r="O4">
        <f>IF(ISBLANK(ADD23B!O11),"##BLANK",ADD23B!O11)</f>
        <v>2.3148148148148147E-5</v>
      </c>
      <c r="P4">
        <f>IF(ISBLANK(ADD23B!P11),"##BLANK",ADD23B!P11)</f>
        <v>2.3148148148148147E-5</v>
      </c>
      <c r="Q4">
        <f>IF(ISBLANK(ADD23B!Q11),"##BLANK",ADD23B!Q11)</f>
        <v>2.3148148148148147E-5</v>
      </c>
      <c r="R4">
        <f>IF(ISBLANK(ADD23B!R11),"##BLANK",ADD23B!R11)</f>
        <v>3.4722222222222222E-5</v>
      </c>
      <c r="S4">
        <f>IF(ISBLANK(ADD23B!S11),"##BLANK",ADD23B!S11)</f>
        <v>3.4722222222222222E-5</v>
      </c>
      <c r="T4">
        <f>IF(ISBLANK(ADD23B!T11),"##BLANK",ADD23B!T11)</f>
        <v>3.4722222222222222E-5</v>
      </c>
      <c r="U4">
        <f>IF(ISBLANK(ADD23B!U11),"##BLANK",ADD23B!U11)</f>
        <v>2.3148148148148147E-5</v>
      </c>
      <c r="V4">
        <f>IF(ISBLANK(ADD23B!V11),"##BLANK",ADD23B!V11)</f>
        <v>2.3148148148148147E-5</v>
      </c>
      <c r="W4">
        <f>IF(ISBLANK(ADD23B!W11),"##BLANK",ADD23B!W11)</f>
        <v>2.3148148148148147E-5</v>
      </c>
      <c r="X4">
        <f>IF(ISBLANK(ADD23B!X11),"##BLANK",ADD23B!X11)</f>
        <v>2.3148148148148147E-5</v>
      </c>
      <c r="Y4">
        <f>IF(ISBLANK(ADD23B!Y11),"##BLANK",ADD23B!Y11)</f>
        <v>2.3148148148148147E-5</v>
      </c>
      <c r="Z4">
        <f>IF(ISBLANK(ADD23B!Z11),"##BLANK",ADD23B!Z11)</f>
        <v>2.3148148148148147E-5</v>
      </c>
      <c r="AA4">
        <f>IF(ISBLANK(ADD23B!AA11),"##BLANK",ADD23B!AA11)</f>
        <v>2.3148148148148147E-5</v>
      </c>
      <c r="AB4">
        <f>IF(ISBLANK(ADD23B!AB11),"##BLANK",ADD23B!AB11)</f>
        <v>2.3148148148148147E-5</v>
      </c>
      <c r="AC4">
        <f>IF(ISBLANK(ADD23B!AC11),"##BLANK",ADD23B!AC11)</f>
        <v>2.3148148148148147E-5</v>
      </c>
      <c r="AD4">
        <f>IF(ISBLANK(ADD23B!AD11),"##BLANK",ADD23B!AD11)</f>
        <v>2.3148148148148147E-5</v>
      </c>
    </row>
    <row r="5" spans="1:30" ht="15.75" customHeight="1" x14ac:dyDescent="0.3">
      <c r="B5" s="363" t="str">
        <f>Dict_ADD23!A3</f>
        <v>ADD23C_01_PR24</v>
      </c>
      <c r="C5" s="363" t="str">
        <f>Dict_ADD23!C3</f>
        <v xml:space="preserve">Outcome performance from enhancement expenditure - Severe water supply interruptions common PC - Performance level </v>
      </c>
      <c r="D5" s="363" t="str">
        <f>Dict_ADD23!D3</f>
        <v>Time</v>
      </c>
      <c r="E5" t="s">
        <v>602</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x14ac:dyDescent="0.3">
      <c r="B6" s="363" t="str">
        <f>Dict_ADD23!A4</f>
        <v>ADD23D_61_PR24</v>
      </c>
      <c r="C6" s="363" t="str">
        <f>Dict_ADD23!C4</f>
        <v>Underlying calculations for severe water supply interruptions common PC - Impact of supply interruptions of &gt;=12 hours - all incidents</v>
      </c>
      <c r="D6" s="363" t="str">
        <f>Dict_ADD23!D4</f>
        <v>Minutes</v>
      </c>
      <c r="E6" t="s">
        <v>602</v>
      </c>
      <c r="F6" t="str">
        <f>IF(ISBLANK(ADD23D!E9),"##BLANK",ADD23D!E9)</f>
        <v>##BLANK</v>
      </c>
      <c r="G6">
        <f>IF(ISBLANK(ADD23D!F9),"##BLANK",ADD23D!F9)</f>
        <v>59</v>
      </c>
      <c r="H6">
        <f>IF(ISBLANK(ADD23D!G9),"##BLANK",ADD23D!G9)</f>
        <v>36</v>
      </c>
      <c r="I6">
        <f>IF(ISBLANK(ADD23D!H9),"##BLANK",ADD23D!H9)</f>
        <v>30</v>
      </c>
      <c r="J6">
        <f>IF(ISBLANK(ADD23D!I9),"##BLANK",ADD23D!I9)</f>
        <v>98</v>
      </c>
      <c r="K6">
        <f>IF(ISBLANK(ADD23D!J9),"##BLANK",ADD23D!J9)</f>
        <v>120</v>
      </c>
      <c r="L6">
        <f>IF(ISBLANK(ADD23D!K9),"##BLANK",ADD23D!K9)</f>
        <v>67</v>
      </c>
      <c r="M6">
        <f>IF(ISBLANK(ADD23D!L9),"##BLANK",ADD23D!L9)</f>
        <v>136</v>
      </c>
      <c r="N6">
        <f>IF(ISBLANK(ADD23D!M9),"##BLANK",ADD23D!M9)</f>
        <v>17</v>
      </c>
      <c r="O6">
        <f>IF(ISBLANK(ADD23D!N9),"##BLANK",ADD23D!N9)</f>
        <v>24</v>
      </c>
      <c r="P6">
        <f>IF(ISBLANK(ADD23D!O9),"##BLANK",ADD23D!O9)</f>
        <v>23</v>
      </c>
      <c r="Q6">
        <f>IF(ISBLANK(ADD23D!P9),"##BLANK",ADD23D!P9)</f>
        <v>16</v>
      </c>
      <c r="R6">
        <f>IF(ISBLANK(ADD23D!Q9),"##BLANK",ADD23D!Q9)</f>
        <v>279</v>
      </c>
      <c r="S6">
        <f>IF(ISBLANK(ADD23D!R9),"##BLANK",ADD23D!R9)</f>
        <v>5</v>
      </c>
      <c r="T6">
        <f>IF(ISBLANK(ADD23D!S9),"##BLANK",ADD23D!S9)</f>
        <v>15</v>
      </c>
      <c r="U6">
        <f>IF(ISBLANK(ADD23D!T9),"##BLANK",ADD23D!T9)</f>
        <v>20</v>
      </c>
      <c r="V6">
        <f>IF(ISBLANK(ADD23D!U9),"##BLANK",ADD23D!U9)</f>
        <v>20</v>
      </c>
      <c r="W6">
        <f>IF(ISBLANK(ADD23D!V9),"##BLANK",ADD23D!V9)</f>
        <v>20</v>
      </c>
      <c r="X6">
        <f>IF(ISBLANK(ADD23D!W9),"##BLANK",ADD23D!W9)</f>
        <v>20</v>
      </c>
      <c r="Y6">
        <f>IF(ISBLANK(ADD23D!X9),"##BLANK",ADD23D!X9)</f>
        <v>20</v>
      </c>
      <c r="Z6">
        <f>IF(ISBLANK(ADD23D!Y9),"##BLANK",ADD23D!Y9)</f>
        <v>20</v>
      </c>
      <c r="AA6">
        <f>IF(ISBLANK(ADD23D!Z9),"##BLANK",ADD23D!Z9)</f>
        <v>20</v>
      </c>
      <c r="AB6">
        <f>IF(ISBLANK(ADD23D!AA9),"##BLANK",ADD23D!AA9)</f>
        <v>20</v>
      </c>
      <c r="AC6">
        <f>IF(ISBLANK(ADD23D!AB9),"##BLANK",ADD23D!AB9)</f>
        <v>20</v>
      </c>
      <c r="AD6">
        <f>IF(ISBLANK(ADD23D!AC9),"##BLANK",ADD23D!AC9)</f>
        <v>20</v>
      </c>
    </row>
    <row r="7" spans="1:30" ht="15.75" customHeight="1" x14ac:dyDescent="0.3">
      <c r="B7" s="363" t="str">
        <f>Dict_ADD23!A5</f>
        <v>ADD23D_62_PR24</v>
      </c>
      <c r="C7" s="363" t="str">
        <f>Dict_ADD23!C5</f>
        <v>Underlying calculations for severe water supply interruptions common PC - Normalisation constant</v>
      </c>
      <c r="D7" s="363" t="str">
        <f>Dict_ADD23!D5</f>
        <v>Number</v>
      </c>
      <c r="E7" t="s">
        <v>602</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x14ac:dyDescent="0.3">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602</v>
      </c>
      <c r="F8" t="str">
        <f>IF(ISBLANK(ADD23D!E11),"##BLANK",ADD23D!E11)</f>
        <v>##BLANK</v>
      </c>
      <c r="G8">
        <f>IF(ISBLANK(ADD23D!F11),"##BLANK",ADD23D!F11)</f>
        <v>4.0972222222222222E-2</v>
      </c>
      <c r="H8">
        <f>IF(ISBLANK(ADD23D!G11),"##BLANK",ADD23D!G11)</f>
        <v>2.5000000000000001E-2</v>
      </c>
      <c r="I8">
        <f>IF(ISBLANK(ADD23D!H11),"##BLANK",ADD23D!H11)</f>
        <v>2.0833333333333332E-2</v>
      </c>
      <c r="J8">
        <f>IF(ISBLANK(ADD23D!I11),"##BLANK",ADD23D!I11)</f>
        <v>6.805555555555555E-2</v>
      </c>
      <c r="K8">
        <f>IF(ISBLANK(ADD23D!J11),"##BLANK",ADD23D!J11)</f>
        <v>8.3333333333333329E-2</v>
      </c>
      <c r="L8">
        <f>IF(ISBLANK(ADD23D!K11),"##BLANK",ADD23D!K11)</f>
        <v>4.6527777777777779E-2</v>
      </c>
      <c r="M8">
        <f>IF(ISBLANK(ADD23D!L11),"##BLANK",ADD23D!L11)</f>
        <v>9.4444444444444442E-2</v>
      </c>
      <c r="N8">
        <f>IF(ISBLANK(ADD23D!M11),"##BLANK",ADD23D!M11)</f>
        <v>1.1805555555555555E-2</v>
      </c>
      <c r="O8">
        <f>IF(ISBLANK(ADD23D!N11),"##BLANK",ADD23D!N11)</f>
        <v>1.6666666666666666E-2</v>
      </c>
      <c r="P8">
        <f>IF(ISBLANK(ADD23D!O11),"##BLANK",ADD23D!O11)</f>
        <v>1.5972222222222221E-2</v>
      </c>
      <c r="Q8">
        <f>IF(ISBLANK(ADD23D!P11),"##BLANK",ADD23D!P11)</f>
        <v>1.1111111111111112E-2</v>
      </c>
      <c r="R8">
        <f>IF(ISBLANK(ADD23D!Q11),"##BLANK",ADD23D!Q11)</f>
        <v>0.19375000000000001</v>
      </c>
      <c r="S8">
        <f>IF(ISBLANK(ADD23D!R11),"##BLANK",ADD23D!R11)</f>
        <v>3.472222222222222E-3</v>
      </c>
      <c r="T8">
        <f>IF(ISBLANK(ADD23D!S11),"##BLANK",ADD23D!S11)</f>
        <v>1.0416666666666666E-2</v>
      </c>
      <c r="U8">
        <f>IF(ISBLANK(ADD23D!T11),"##BLANK",ADD23D!T11)</f>
        <v>1.3888888888888888E-2</v>
      </c>
      <c r="V8">
        <f>IF(ISBLANK(ADD23D!U11),"##BLANK",ADD23D!U11)</f>
        <v>1.3888888888888888E-2</v>
      </c>
      <c r="W8">
        <f>IF(ISBLANK(ADD23D!V11),"##BLANK",ADD23D!V11)</f>
        <v>1.3888888888888888E-2</v>
      </c>
      <c r="X8">
        <f>IF(ISBLANK(ADD23D!W11),"##BLANK",ADD23D!W11)</f>
        <v>1.3888888888888888E-2</v>
      </c>
      <c r="Y8">
        <f>IF(ISBLANK(ADD23D!X11),"##BLANK",ADD23D!X11)</f>
        <v>1.3888888888888888E-2</v>
      </c>
      <c r="Z8">
        <f>IF(ISBLANK(ADD23D!Y11),"##BLANK",ADD23D!Y11)</f>
        <v>1.3888888888888888E-2</v>
      </c>
      <c r="AA8">
        <f>IF(ISBLANK(ADD23D!Z11),"##BLANK",ADD23D!Z11)</f>
        <v>1.3888888888888888E-2</v>
      </c>
      <c r="AB8">
        <f>IF(ISBLANK(ADD23D!AA11),"##BLANK",ADD23D!AA11)</f>
        <v>1.3888888888888888E-2</v>
      </c>
      <c r="AC8">
        <f>IF(ISBLANK(ADD23D!AB11),"##BLANK",ADD23D!AB11)</f>
        <v>1.3888888888888888E-2</v>
      </c>
      <c r="AD8">
        <f>IF(ISBLANK(ADD23D!AC11),"##BLANK",ADD23D!AC11)</f>
        <v>1.3888888888888888E-2</v>
      </c>
    </row>
    <row r="9" spans="1:30" ht="15.75" customHeight="1" x14ac:dyDescent="0.3">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602</v>
      </c>
      <c r="F9" t="str">
        <f>IF(ISBLANK(ADD23D!E12),"##BLANK",ADD23D!E12)</f>
        <v>##BLANK</v>
      </c>
      <c r="G9">
        <f>IF(ISBLANK(ADD23D!F12),"##BLANK",ADD23D!F12)</f>
        <v>1382</v>
      </c>
      <c r="H9">
        <f>IF(ISBLANK(ADD23D!G12),"##BLANK",ADD23D!G12)</f>
        <v>691</v>
      </c>
      <c r="I9">
        <f>IF(ISBLANK(ADD23D!H12),"##BLANK",ADD23D!H12)</f>
        <v>589</v>
      </c>
      <c r="J9">
        <f>IF(ISBLANK(ADD23D!I12),"##BLANK",ADD23D!I12)</f>
        <v>1897</v>
      </c>
      <c r="K9">
        <f>IF(ISBLANK(ADD23D!J12),"##BLANK",ADD23D!J12)</f>
        <v>2225</v>
      </c>
      <c r="L9">
        <f>IF(ISBLANK(ADD23D!K12),"##BLANK",ADD23D!K12)</f>
        <v>1734</v>
      </c>
      <c r="M9">
        <f>IF(ISBLANK(ADD23D!L12),"##BLANK",ADD23D!L12)</f>
        <v>8452</v>
      </c>
      <c r="N9">
        <f>IF(ISBLANK(ADD23D!M12),"##BLANK",ADD23D!M12)</f>
        <v>460</v>
      </c>
      <c r="O9">
        <f>IF(ISBLANK(ADD23D!N12),"##BLANK",ADD23D!N12)</f>
        <v>584</v>
      </c>
      <c r="P9">
        <f>IF(ISBLANK(ADD23D!O12),"##BLANK",ADD23D!O12)</f>
        <v>553</v>
      </c>
      <c r="Q9">
        <f>IF(ISBLANK(ADD23D!P12),"##BLANK",ADD23D!P12)</f>
        <v>508</v>
      </c>
      <c r="R9">
        <f>IF(ISBLANK(ADD23D!Q12),"##BLANK",ADD23D!Q12)</f>
        <v>6436</v>
      </c>
      <c r="S9">
        <f>IF(ISBLANK(ADD23D!R12),"##BLANK",ADD23D!R12)</f>
        <v>90</v>
      </c>
      <c r="T9">
        <f>IF(ISBLANK(ADD23D!S12),"##BLANK",ADD23D!S12)</f>
        <v>320</v>
      </c>
      <c r="U9">
        <f>IF(ISBLANK(ADD23D!T12),"##BLANK",ADD23D!T12)</f>
        <v>500</v>
      </c>
      <c r="V9">
        <f>IF(ISBLANK(ADD23D!U12),"##BLANK",ADD23D!U12)</f>
        <v>500</v>
      </c>
      <c r="W9">
        <f>IF(ISBLANK(ADD23D!V12),"##BLANK",ADD23D!V12)</f>
        <v>500</v>
      </c>
      <c r="X9">
        <f>IF(ISBLANK(ADD23D!W12),"##BLANK",ADD23D!W12)</f>
        <v>500</v>
      </c>
      <c r="Y9">
        <f>IF(ISBLANK(ADD23D!X12),"##BLANK",ADD23D!X12)</f>
        <v>500</v>
      </c>
      <c r="Z9">
        <f>IF(ISBLANK(ADD23D!Y12),"##BLANK",ADD23D!Y12)</f>
        <v>500</v>
      </c>
      <c r="AA9">
        <f>IF(ISBLANK(ADD23D!Z12),"##BLANK",ADD23D!Z12)</f>
        <v>500</v>
      </c>
      <c r="AB9">
        <f>IF(ISBLANK(ADD23D!AA12),"##BLANK",ADD23D!AA12)</f>
        <v>500</v>
      </c>
      <c r="AC9">
        <f>IF(ISBLANK(ADD23D!AB12),"##BLANK",ADD23D!AB12)</f>
        <v>500</v>
      </c>
      <c r="AD9">
        <f>IF(ISBLANK(ADD23D!AC12),"##BLANK",ADD23D!AC12)</f>
        <v>500</v>
      </c>
    </row>
    <row r="10" spans="1:30" ht="15.75" customHeight="1" x14ac:dyDescent="0.3">
      <c r="B10" s="363" t="str">
        <f>Dict_ADD23!A8</f>
        <v>ADD23D_65_PR24</v>
      </c>
      <c r="C10" s="363" t="str">
        <f>Dict_ADD23!C8</f>
        <v>Underlying calculations for severe water supply interruptions common PC - Average number of minutes lost per property</v>
      </c>
      <c r="D10" s="363" t="str">
        <f>Dict_ADD23!D8</f>
        <v>Time</v>
      </c>
      <c r="E10" t="s">
        <v>602</v>
      </c>
      <c r="F10" t="str">
        <f>IF(ISBLANK(ADD23D!E13),"##BLANK",ADD23D!E13)</f>
        <v>##BLANK</v>
      </c>
      <c r="G10">
        <f>IF(ISBLANK(ADD23D!F13),"##BLANK",ADD23D!F13)</f>
        <v>2.9647049364849654E-5</v>
      </c>
      <c r="H10">
        <f>IF(ISBLANK(ADD23D!G13),"##BLANK",ADD23D!G13)</f>
        <v>3.6179450072358899E-5</v>
      </c>
      <c r="I10">
        <f>IF(ISBLANK(ADD23D!H13),"##BLANK",ADD23D!H13)</f>
        <v>3.5370684776457267E-5</v>
      </c>
      <c r="J10">
        <f>IF(ISBLANK(ADD23D!I13),"##BLANK",ADD23D!I13)</f>
        <v>3.5875358753587531E-5</v>
      </c>
      <c r="K10">
        <f>IF(ISBLANK(ADD23D!J13),"##BLANK",ADD23D!J13)</f>
        <v>3.7453183520599246E-5</v>
      </c>
      <c r="L10">
        <f>IF(ISBLANK(ADD23D!K13),"##BLANK",ADD23D!K13)</f>
        <v>2.6832628476227095E-5</v>
      </c>
      <c r="M10">
        <f>IF(ISBLANK(ADD23D!L13),"##BLANK",ADD23D!L13)</f>
        <v>1.1174212546668769E-5</v>
      </c>
      <c r="N10">
        <f>IF(ISBLANK(ADD23D!M13),"##BLANK",ADD23D!M13)</f>
        <v>2.5664251207729467E-5</v>
      </c>
      <c r="O10">
        <f>IF(ISBLANK(ADD23D!N13),"##BLANK",ADD23D!N13)</f>
        <v>2.8538812785388127E-5</v>
      </c>
      <c r="P10">
        <f>IF(ISBLANK(ADD23D!O13),"##BLANK",ADD23D!O13)</f>
        <v>2.8882861161342173E-5</v>
      </c>
      <c r="Q10">
        <f>IF(ISBLANK(ADD23D!P13),"##BLANK",ADD23D!P13)</f>
        <v>2.1872265966754158E-5</v>
      </c>
      <c r="R10">
        <f>IF(ISBLANK(ADD23D!Q13),"##BLANK",ADD23D!Q13)</f>
        <v>3.0104101926662523E-5</v>
      </c>
      <c r="S10">
        <f>IF(ISBLANK(ADD23D!R13),"##BLANK",ADD23D!R13)</f>
        <v>3.8580246913580246E-5</v>
      </c>
      <c r="T10">
        <f>IF(ISBLANK(ADD23D!S13),"##BLANK",ADD23D!S13)</f>
        <v>3.2552083333333333E-5</v>
      </c>
      <c r="U10">
        <f>IF(ISBLANK(ADD23D!T13),"##BLANK",ADD23D!T13)</f>
        <v>2.7777777777777776E-5</v>
      </c>
      <c r="V10">
        <f>IF(ISBLANK(ADD23D!U13),"##BLANK",ADD23D!U13)</f>
        <v>2.7777777777777776E-5</v>
      </c>
      <c r="W10">
        <f>IF(ISBLANK(ADD23D!V13),"##BLANK",ADD23D!V13)</f>
        <v>2.7777777777777776E-5</v>
      </c>
      <c r="X10">
        <f>IF(ISBLANK(ADD23D!W13),"##BLANK",ADD23D!W13)</f>
        <v>2.7777777777777776E-5</v>
      </c>
      <c r="Y10">
        <f>IF(ISBLANK(ADD23D!X13),"##BLANK",ADD23D!X13)</f>
        <v>2.7777777777777776E-5</v>
      </c>
      <c r="Z10">
        <f>IF(ISBLANK(ADD23D!Y13),"##BLANK",ADD23D!Y13)</f>
        <v>2.7777777777777776E-5</v>
      </c>
      <c r="AA10">
        <f>IF(ISBLANK(ADD23D!Z13),"##BLANK",ADD23D!Z13)</f>
        <v>2.7777777777777776E-5</v>
      </c>
      <c r="AB10">
        <f>IF(ISBLANK(ADD23D!AA13),"##BLANK",ADD23D!AA13)</f>
        <v>2.7777777777777776E-5</v>
      </c>
      <c r="AC10">
        <f>IF(ISBLANK(ADD23D!AB13),"##BLANK",ADD23D!AB13)</f>
        <v>2.7777777777777776E-5</v>
      </c>
      <c r="AD10">
        <f>IF(ISBLANK(ADD23D!AC13),"##BLANK",ADD23D!AC13)</f>
        <v>2.7777777777777776E-5</v>
      </c>
    </row>
    <row r="11" spans="1:30" ht="15.75" customHeight="1" x14ac:dyDescent="0.3">
      <c r="B11" s="363" t="str">
        <f>Dict_ADD23!A9</f>
        <v>ADD23E_01WR_PR24</v>
      </c>
      <c r="C11" s="363" t="str">
        <f>Dict_ADD23!C9</f>
        <v>Outcome performance - ODIs (financial) - Price control allocation - Water resources - Severe water supply interruptions </v>
      </c>
      <c r="D11" s="363" t="str">
        <f>Dict_ADD23!D9</f>
        <v>%</v>
      </c>
      <c r="E11" t="s">
        <v>602</v>
      </c>
      <c r="F11">
        <f>IF(ISBLANK(ADD23E!E$12),"##BLANK",ADD23E!E$12)</f>
        <v>0</v>
      </c>
    </row>
    <row r="12" spans="1:30" ht="15.75" customHeight="1" x14ac:dyDescent="0.3">
      <c r="B12" s="363" t="str">
        <f>Dict_ADD23!A10</f>
        <v>ADD23E_01WNP_PR24</v>
      </c>
      <c r="C12" s="363" t="str">
        <f>Dict_ADD23!C10</f>
        <v>Outcome performance - ODIs (financial) - Price control allocation - Water network plus - Severe water supply interruptions </v>
      </c>
      <c r="D12" s="363" t="str">
        <f>Dict_ADD23!D10</f>
        <v>%</v>
      </c>
      <c r="E12" t="s">
        <v>602</v>
      </c>
      <c r="F12">
        <f>IF(ISBLANK(ADD23E!F$12),"##BLANK",ADD23E!F$12)</f>
        <v>1</v>
      </c>
    </row>
    <row r="13" spans="1:30" ht="15.75" customHeight="1" x14ac:dyDescent="0.3">
      <c r="B13" s="363" t="str">
        <f>Dict_ADD23!A11</f>
        <v>ADD23E_01WWNP_PR24</v>
      </c>
      <c r="C13" s="363" t="str">
        <f>Dict_ADD23!C11</f>
        <v>Outcome performance - ODIs (financial) - Price control allocation - Wastewater network plus - Severe water supply interruptions </v>
      </c>
      <c r="D13" s="363" t="str">
        <f>Dict_ADD23!D11</f>
        <v>%</v>
      </c>
      <c r="E13" t="s">
        <v>602</v>
      </c>
      <c r="F13">
        <f>IF(ISBLANK(ADD23E!G$12),"##BLANK",ADD23E!G$12)</f>
        <v>0</v>
      </c>
    </row>
    <row r="14" spans="1:30" ht="15.75" customHeight="1" x14ac:dyDescent="0.3">
      <c r="B14" s="363" t="str">
        <f>Dict_ADD23!A12</f>
        <v>ADD23E_01BIO_PR24</v>
      </c>
      <c r="C14" s="363" t="str">
        <f>Dict_ADD23!C12</f>
        <v>Outcome performance - ODIs (financial) - Price control allocation - Bioresources - Severe water supply interruptions </v>
      </c>
      <c r="D14" s="363" t="str">
        <f>Dict_ADD23!D12</f>
        <v>%</v>
      </c>
      <c r="E14" t="s">
        <v>602</v>
      </c>
      <c r="F14">
        <f>IF(ISBLANK(ADD23E!H$12),"##BLANK",ADD23E!H$12)</f>
        <v>0</v>
      </c>
    </row>
    <row r="15" spans="1:30" ht="15.75" customHeight="1" x14ac:dyDescent="0.3">
      <c r="B15" s="363" t="str">
        <f>Dict_ADD23!A13</f>
        <v>ADD23E_01RR_PR24</v>
      </c>
      <c r="C15" s="363" t="str">
        <f>Dict_ADD23!C13</f>
        <v>Outcome performance - ODIs (financial) - Price control allocation - Residential retail - Severe water supply interruptions </v>
      </c>
      <c r="D15" s="363" t="str">
        <f>Dict_ADD23!D13</f>
        <v>%</v>
      </c>
      <c r="E15" t="s">
        <v>602</v>
      </c>
      <c r="F15">
        <f>IF(ISBLANK(ADD23E!I$12),"##BLANK",ADD23E!I$12)</f>
        <v>0</v>
      </c>
    </row>
    <row r="16" spans="1:30" ht="15.75" customHeight="1" x14ac:dyDescent="0.3">
      <c r="B16" s="363" t="str">
        <f>Dict_ADD23!A14</f>
        <v>ADD23E_01BR_PR24</v>
      </c>
      <c r="C16" s="363" t="str">
        <f>Dict_ADD23!C14</f>
        <v>Outcome performance - ODIs (financial) - Price control allocation - Business retail - Severe water supply interruptions </v>
      </c>
      <c r="D16" s="363" t="str">
        <f>Dict_ADD23!D14</f>
        <v>%</v>
      </c>
      <c r="E16" t="s">
        <v>602</v>
      </c>
      <c r="F16">
        <f>IF(ISBLANK(ADD23E!J$12),"##BLANK",ADD23E!J$12)</f>
        <v>0</v>
      </c>
    </row>
    <row r="17" spans="2:25" ht="15.75" customHeight="1" x14ac:dyDescent="0.3">
      <c r="B17" s="363" t="str">
        <f>Dict_ADD23!A15</f>
        <v>ADD23E_01AC1_PR24</v>
      </c>
      <c r="C17" s="363" t="str">
        <f>Dict_ADD23!C15</f>
        <v>Outcome performance - ODIs (financial) - Price control allocation - Additional control 1 - Severe water supply interruptions </v>
      </c>
      <c r="D17" s="363" t="str">
        <f>Dict_ADD23!D15</f>
        <v>%</v>
      </c>
      <c r="E17" t="s">
        <v>602</v>
      </c>
      <c r="F17">
        <f>IF(ISBLANK(ADD23E!K$12),"##BLANK",ADD23E!K$12)</f>
        <v>0</v>
      </c>
    </row>
    <row r="18" spans="2:25" ht="15.75" customHeight="1" x14ac:dyDescent="0.3">
      <c r="B18" s="363" t="str">
        <f>Dict_ADD23!A16</f>
        <v>ADD23E_01AC2_PR24</v>
      </c>
      <c r="C18" s="363" t="str">
        <f>Dict_ADD23!C16</f>
        <v>Outcome performance - ODIs (financial) - Price control allocation - Additional control 2 - Severe water supply interruptions </v>
      </c>
      <c r="D18" s="363" t="str">
        <f>Dict_ADD23!D16</f>
        <v>%</v>
      </c>
      <c r="E18" t="s">
        <v>602</v>
      </c>
      <c r="F18">
        <f>IF(ISBLANK(ADD23E!L$12),"##BLANK",ADD23E!L$12)</f>
        <v>0</v>
      </c>
    </row>
    <row r="19" spans="2:25" ht="15.75" customHeight="1" x14ac:dyDescent="0.3">
      <c r="B19" s="363" t="str">
        <f>Dict_ADD23!A17</f>
        <v>ADD23E_01TOT_PR24</v>
      </c>
      <c r="C19" s="363" t="str">
        <f>Dict_ADD23!C17</f>
        <v>Outcome performance - ODIs (financial) - Price control allocation - Total - Severe water supply interruptions </v>
      </c>
      <c r="D19" s="363" t="str">
        <f>Dict_ADD23!D17</f>
        <v>%</v>
      </c>
      <c r="E19" t="s">
        <v>602</v>
      </c>
      <c r="F19">
        <f>IF(ISBLANK(ADD23E!M$12),"##BLANK",ADD23E!M$12)</f>
        <v>1</v>
      </c>
    </row>
    <row r="20" spans="2:25" ht="15.75" customHeight="1" x14ac:dyDescent="0.3">
      <c r="B20" s="363" t="str">
        <f>Dict_ADD23!A18</f>
        <v>ADD23E_01MBE_PR24</v>
      </c>
      <c r="C20" s="363" t="str">
        <f>Dict_ADD23!C18</f>
        <v>Outcome performance - ODIs (financial) - Marginal benefits (£m) - Severe water supply interruptions </v>
      </c>
      <c r="D20" s="363" t="str">
        <f>Dict_ADD23!D18</f>
        <v>£m</v>
      </c>
      <c r="E20" t="s">
        <v>602</v>
      </c>
      <c r="F20" t="str">
        <f>IF(ISBLANK(ADD23E!O$12),"##BLANK",ADD23E!O$12)</f>
        <v>##BLANK</v>
      </c>
    </row>
    <row r="21" spans="2:25" ht="15.75" customHeight="1" x14ac:dyDescent="0.3">
      <c r="B21" s="363" t="str">
        <f>Dict_ADD23!A19</f>
        <v>ADD23E_01BSF_PR24</v>
      </c>
      <c r="C21" s="363" t="str">
        <f>Dict_ADD23!C19</f>
        <v>Outcome performance - ODIs (financial) - Benefit sharing factor (%) - Severe water supply interruptions </v>
      </c>
      <c r="D21" s="363" t="str">
        <f>Dict_ADD23!D19</f>
        <v>%</v>
      </c>
      <c r="E21" t="s">
        <v>602</v>
      </c>
      <c r="F21">
        <f>IF(ISBLANK(ADD23E!P$12),"##BLANK",ADD23E!P$12)</f>
        <v>0.7</v>
      </c>
    </row>
    <row r="22" spans="2:25" ht="15.75" customHeight="1" x14ac:dyDescent="0.3">
      <c r="B22" s="363" t="str">
        <f>Dict_ADD23!A20</f>
        <v>ADD23E_01SOR_PR24</v>
      </c>
      <c r="C22" s="363" t="str">
        <f>Dict_ADD23!C20</f>
        <v>Outcome performance - ODIs (financial) - Standard outperformance rate (£m) - Severe water supply interruptions </v>
      </c>
      <c r="D22" s="363" t="str">
        <f>Dict_ADD23!D20</f>
        <v>£m</v>
      </c>
      <c r="E22" t="s">
        <v>602</v>
      </c>
      <c r="F22">
        <f>IF(ISBLANK(ADD23E!Q$12),"##BLANK",ADD23E!Q$12)</f>
        <v>0</v>
      </c>
    </row>
    <row r="23" spans="2:25" ht="15.75" customHeight="1" x14ac:dyDescent="0.3">
      <c r="B23" s="363" t="str">
        <f>Dict_ADD23!A21</f>
        <v>ADD23E_01SUR_PR24</v>
      </c>
      <c r="C23" s="363" t="str">
        <f>Dict_ADD23!C21</f>
        <v>Outcome performance - ODIs (financial) - Standard underperformance rate (£m) - Severe water supply interruptions </v>
      </c>
      <c r="D23" s="363" t="str">
        <f>Dict_ADD23!D21</f>
        <v>£m</v>
      </c>
      <c r="E23" t="s">
        <v>602</v>
      </c>
      <c r="F23">
        <f>IF(ISBLANK(ADD23E!R$12),"##BLANK",ADD23E!R$12)</f>
        <v>0</v>
      </c>
    </row>
    <row r="24" spans="2:25" ht="15.75" customHeight="1" x14ac:dyDescent="0.3">
      <c r="B24" s="363" t="str">
        <f>Dict_ADD23!A22</f>
        <v>ADD23E_01EOT_PR24</v>
      </c>
      <c r="C24" s="363" t="str">
        <f>Dict_ADD23!C22</f>
        <v>Outcome performance - ODIs (financial) - Enhanced outperformance thresholds (where relevant) - Severe water supply interruptions </v>
      </c>
      <c r="D24" s="363" t="str">
        <f>Dict_ADD23!D22</f>
        <v>Number</v>
      </c>
      <c r="E24" t="s">
        <v>602</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x14ac:dyDescent="0.3">
      <c r="B25" s="363" t="str">
        <f>Dict_ADD23!A23</f>
        <v>ADD23E_01ODITY_PR24</v>
      </c>
      <c r="C25" s="363" t="str">
        <f>Dict_ADD23!C23</f>
        <v>Outcome performance - ODIs (financial) - ODI type - Severe water supply interruptions </v>
      </c>
      <c r="D25" s="363" t="str">
        <f>Dict_ADD23!D23</f>
        <v>Text</v>
      </c>
      <c r="E25" t="s">
        <v>602</v>
      </c>
      <c r="F25" t="str">
        <f>IF(ISBLANK(ADD23E!Y$12),"##BLANK",ADD23E!Y$12)</f>
        <v>Outperformance and underperformance payments</v>
      </c>
    </row>
    <row r="26" spans="2:25" ht="15.75" customHeight="1" x14ac:dyDescent="0.3">
      <c r="B26" s="363" t="str">
        <f>Dict_ADD23!A24</f>
        <v>ADD23E_01ODIF_PR24</v>
      </c>
      <c r="C26" s="363" t="str">
        <f>Dict_ADD23!C24</f>
        <v>Outcome performance - ODIs (financial) - ODI form - Severe water supply interruptions </v>
      </c>
      <c r="D26" s="363" t="str">
        <f>Dict_ADD23!D24</f>
        <v>Text</v>
      </c>
      <c r="E26" t="s">
        <v>602</v>
      </c>
      <c r="F26" t="str">
        <f>IF(ISBLANK(ADD23E!Z$12),"##BLANK",ADD23E!Z$12)</f>
        <v>Revenue</v>
      </c>
    </row>
    <row r="27" spans="2:25" ht="15.75" customHeight="1" x14ac:dyDescent="0.3">
      <c r="B27" s="363" t="str">
        <f>Dict_ADD23!A25</f>
        <v>ADD23E_01ODITI_PR24</v>
      </c>
      <c r="C27" s="363" t="str">
        <f>Dict_ADD23!C25</f>
        <v>Outcome performance - ODIs (financial) - ODI timing - Severe water supply interruptions </v>
      </c>
      <c r="D27" s="363" t="str">
        <f>Dict_ADD23!D25</f>
        <v>Text</v>
      </c>
      <c r="E27" t="s">
        <v>602</v>
      </c>
      <c r="F27" t="str">
        <f>IF(ISBLANK(ADD23E!AA$12),"##BLANK",ADD23E!AA$12)</f>
        <v>In-period</v>
      </c>
    </row>
    <row r="28" spans="2:25" ht="15.75" customHeight="1" x14ac:dyDescent="0.3">
      <c r="B28" s="363" t="str">
        <f>Dict_ADD23!A26</f>
        <v>ADD23E_01DP_PR24</v>
      </c>
      <c r="C28" s="363" t="str">
        <f>Dict_ADD23!C26</f>
        <v>Outcome performance - ODIs (financial) - Decimal places - Severe water supply interruptions </v>
      </c>
      <c r="D28" s="363" t="str">
        <f>Dict_ADD23!D26</f>
        <v>Number</v>
      </c>
      <c r="E28" t="s">
        <v>602</v>
      </c>
      <c r="F28">
        <f>IF(ISBLANK(ADD23E!AB$12),"##BLANK",ADD23E!AB$12)</f>
        <v>0</v>
      </c>
    </row>
    <row r="29" spans="2:25" ht="15.75" customHeight="1" x14ac:dyDescent="0.3">
      <c r="B29" s="363" t="str">
        <f>Dict_ADD23!A27</f>
        <v>ADD23E_01DIR_PR24</v>
      </c>
      <c r="C29" s="363" t="str">
        <f>Dict_ADD23!C27</f>
        <v>Outcome performance - ODIs (financial) - Direction of improving performance - Severe water supply interruptions </v>
      </c>
      <c r="D29" s="363" t="str">
        <f>Dict_ADD23!D27</f>
        <v>Text</v>
      </c>
      <c r="E29" t="s">
        <v>602</v>
      </c>
      <c r="F29" t="str">
        <f>IF(ISBLANK(ADD23E!AC$12),"##BLANK",ADD23E!AC$12)</f>
        <v>Down</v>
      </c>
    </row>
    <row r="30" spans="2:25" ht="15.75" customHeight="1" x14ac:dyDescent="0.3">
      <c r="B30" s="363" t="str">
        <f>Dict_ADD23!A28</f>
        <v>ADD23E_01TYPE_PR24</v>
      </c>
      <c r="C30" s="363" t="str">
        <f>Dict_ADD23!C28</f>
        <v>Outcome performance - ODIs (financial) - Common or bespoke PC - Severe water supply interruptions </v>
      </c>
      <c r="D30" s="363" t="str">
        <f>Dict_ADD23!D28</f>
        <v>Text</v>
      </c>
      <c r="E30" t="s">
        <v>602</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C20"/>
  <sheetViews>
    <sheetView workbookViewId="0">
      <selection activeCell="C25" sqref="C25"/>
    </sheetView>
  </sheetViews>
  <sheetFormatPr defaultColWidth="9" defaultRowHeight="20.25" customHeight="1" x14ac:dyDescent="0.3"/>
  <cols>
    <col min="1" max="1" width="1.58203125" customWidth="1"/>
    <col min="2" max="2" width="18.58203125" customWidth="1"/>
    <col min="3" max="3" width="146" customWidth="1"/>
    <col min="4" max="4" width="12.08203125" customWidth="1"/>
  </cols>
  <sheetData>
    <row r="3" spans="1:3" ht="20.25" customHeight="1" x14ac:dyDescent="0.3">
      <c r="B3" s="438" t="s">
        <v>3</v>
      </c>
      <c r="C3" s="439"/>
    </row>
    <row r="4" spans="1:3" ht="20.25" customHeight="1" thickBot="1" x14ac:dyDescent="0.35">
      <c r="B4" s="153"/>
      <c r="C4" s="153"/>
    </row>
    <row r="5" spans="1:3" ht="20.25" customHeight="1" thickBot="1" x14ac:dyDescent="0.35">
      <c r="A5" s="1"/>
      <c r="B5" s="154" t="s">
        <v>4</v>
      </c>
      <c r="C5" s="70" t="s">
        <v>5</v>
      </c>
    </row>
    <row r="7" spans="1:3" ht="20.25" customHeight="1" thickBot="1" x14ac:dyDescent="0.35"/>
    <row r="8" spans="1:3" ht="20.25" customHeight="1" thickBot="1" x14ac:dyDescent="0.35">
      <c r="A8" s="155"/>
      <c r="B8" s="160" t="s">
        <v>6</v>
      </c>
      <c r="C8" s="260" t="s">
        <v>7</v>
      </c>
    </row>
    <row r="9" spans="1:3" ht="20.25" customHeight="1" x14ac:dyDescent="0.3">
      <c r="A9" s="156"/>
      <c r="B9" s="157" t="s">
        <v>8</v>
      </c>
      <c r="C9" s="261" t="s">
        <v>9</v>
      </c>
    </row>
    <row r="10" spans="1:3" ht="20.25" customHeight="1" x14ac:dyDescent="0.3">
      <c r="A10" s="156"/>
      <c r="B10" s="158" t="s">
        <v>10</v>
      </c>
      <c r="C10" s="262" t="s">
        <v>11</v>
      </c>
    </row>
    <row r="11" spans="1:3" ht="20.25" customHeight="1" x14ac:dyDescent="0.3">
      <c r="A11" s="156"/>
      <c r="B11" s="158" t="s">
        <v>12</v>
      </c>
      <c r="C11" s="262" t="s">
        <v>13</v>
      </c>
    </row>
    <row r="12" spans="1:3" ht="20.25" customHeight="1" x14ac:dyDescent="0.3">
      <c r="A12" s="156"/>
      <c r="B12" s="158" t="s">
        <v>14</v>
      </c>
      <c r="C12" s="262" t="s">
        <v>15</v>
      </c>
    </row>
    <row r="13" spans="1:3" ht="20.25" customHeight="1" thickBot="1" x14ac:dyDescent="0.35">
      <c r="A13" s="156"/>
      <c r="B13" s="159" t="s">
        <v>16</v>
      </c>
      <c r="C13" s="263" t="s">
        <v>17</v>
      </c>
    </row>
    <row r="14" spans="1:3" ht="20.25" customHeight="1" thickBot="1" x14ac:dyDescent="0.35">
      <c r="A14" s="156"/>
      <c r="B14" s="354"/>
      <c r="C14" s="354"/>
    </row>
    <row r="15" spans="1:3" ht="20.25" customHeight="1" thickBot="1" x14ac:dyDescent="0.35">
      <c r="A15" s="327"/>
      <c r="B15" s="328" t="s">
        <v>18</v>
      </c>
      <c r="C15" s="329" t="s">
        <v>7</v>
      </c>
    </row>
    <row r="16" spans="1:3" ht="20.25" customHeight="1" x14ac:dyDescent="0.3">
      <c r="A16" s="156"/>
      <c r="B16" s="157" t="s">
        <v>19</v>
      </c>
      <c r="C16" s="261" t="s">
        <v>20</v>
      </c>
    </row>
    <row r="17" spans="1:3" ht="20.25" customHeight="1" x14ac:dyDescent="0.3">
      <c r="A17" s="156"/>
      <c r="B17" s="158" t="s">
        <v>21</v>
      </c>
      <c r="C17" s="262" t="s">
        <v>20</v>
      </c>
    </row>
    <row r="18" spans="1:3" ht="20.25" customHeight="1" x14ac:dyDescent="0.3">
      <c r="A18" s="156"/>
      <c r="B18" s="158" t="s">
        <v>22</v>
      </c>
      <c r="C18" s="262" t="s">
        <v>23</v>
      </c>
    </row>
    <row r="19" spans="1:3" ht="20.25" customHeight="1" x14ac:dyDescent="0.3">
      <c r="A19" s="156"/>
      <c r="B19" s="158" t="s">
        <v>24</v>
      </c>
      <c r="C19" s="262" t="s">
        <v>25</v>
      </c>
    </row>
    <row r="20" spans="1:3" ht="20.25" customHeight="1" thickBot="1" x14ac:dyDescent="0.35">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 x14ac:dyDescent="0.3"/>
  <sheetData>
    <row r="1" spans="1:2" x14ac:dyDescent="0.3">
      <c r="A1" t="s">
        <v>603</v>
      </c>
      <c r="B1" t="s">
        <v>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x14ac:dyDescent="0.3"/>
  <cols>
    <col min="1" max="1" width="1.58203125" customWidth="1"/>
    <col min="2" max="2" width="38.08203125" customWidth="1"/>
    <col min="3" max="3" width="34.83203125" customWidth="1"/>
    <col min="4" max="4" width="10.08203125" customWidth="1"/>
    <col min="5" max="5" width="14.58203125" customWidth="1"/>
  </cols>
  <sheetData>
    <row r="1" spans="1:6" ht="20.25" customHeight="1" x14ac:dyDescent="0.3">
      <c r="A1" s="134"/>
      <c r="B1" s="134"/>
      <c r="C1" s="134"/>
      <c r="D1" s="134"/>
      <c r="E1" s="134"/>
      <c r="F1" s="134"/>
    </row>
    <row r="2" spans="1:6" ht="20.25" customHeight="1" x14ac:dyDescent="0.3">
      <c r="B2" s="133" t="s">
        <v>28</v>
      </c>
      <c r="C2" s="133"/>
      <c r="D2" s="133"/>
      <c r="E2" s="133"/>
      <c r="F2" s="133"/>
    </row>
    <row r="3" spans="1:6" ht="20.25" customHeight="1" thickBot="1" x14ac:dyDescent="0.35">
      <c r="A3" s="134"/>
      <c r="B3" s="135"/>
      <c r="C3" s="135"/>
      <c r="D3" s="134"/>
      <c r="E3" s="134"/>
      <c r="F3" s="134"/>
    </row>
    <row r="4" spans="1:6" ht="20.25" customHeight="1" thickBot="1" x14ac:dyDescent="0.35">
      <c r="A4" s="1"/>
      <c r="B4" s="136" t="s">
        <v>29</v>
      </c>
      <c r="C4" s="137" t="s">
        <v>30</v>
      </c>
      <c r="D4" s="137" t="s">
        <v>31</v>
      </c>
      <c r="E4" s="138" t="s">
        <v>32</v>
      </c>
      <c r="F4" s="1"/>
    </row>
    <row r="5" spans="1:6" ht="20.25" customHeight="1" x14ac:dyDescent="0.3">
      <c r="A5" s="139"/>
      <c r="B5" s="140"/>
      <c r="C5" s="141" t="s">
        <v>33</v>
      </c>
      <c r="D5" s="141" t="s">
        <v>34</v>
      </c>
      <c r="E5" s="142" t="s">
        <v>35</v>
      </c>
      <c r="F5" s="139"/>
    </row>
    <row r="6" spans="1:6" ht="20.25" customHeight="1" x14ac:dyDescent="0.3">
      <c r="A6" s="139"/>
      <c r="B6" s="143" t="s">
        <v>4</v>
      </c>
      <c r="C6" s="144" t="s">
        <v>4</v>
      </c>
      <c r="D6" s="144" t="s">
        <v>36</v>
      </c>
      <c r="E6" s="145" t="s">
        <v>37</v>
      </c>
      <c r="F6" s="139"/>
    </row>
    <row r="7" spans="1:6" ht="20.25" customHeight="1" x14ac:dyDescent="0.3">
      <c r="A7" s="139"/>
      <c r="B7" s="143" t="s">
        <v>38</v>
      </c>
      <c r="C7" s="144" t="s">
        <v>39</v>
      </c>
      <c r="D7" s="144" t="s">
        <v>40</v>
      </c>
      <c r="E7" s="145" t="s">
        <v>35</v>
      </c>
      <c r="F7" s="139"/>
    </row>
    <row r="8" spans="1:6" ht="20.25" customHeight="1" x14ac:dyDescent="0.3">
      <c r="A8" s="139"/>
      <c r="B8" s="143" t="s">
        <v>41</v>
      </c>
      <c r="C8" s="144" t="s">
        <v>42</v>
      </c>
      <c r="D8" s="144" t="s">
        <v>43</v>
      </c>
      <c r="E8" s="145" t="s">
        <v>37</v>
      </c>
      <c r="F8" s="139"/>
    </row>
    <row r="9" spans="1:6" ht="20.25" customHeight="1" x14ac:dyDescent="0.3">
      <c r="A9" s="139"/>
      <c r="B9" s="143" t="s">
        <v>44</v>
      </c>
      <c r="C9" s="144" t="s">
        <v>45</v>
      </c>
      <c r="D9" s="144" t="s">
        <v>46</v>
      </c>
      <c r="E9" s="145" t="s">
        <v>35</v>
      </c>
      <c r="F9" s="139"/>
    </row>
    <row r="10" spans="1:6" ht="20.25" customHeight="1" x14ac:dyDescent="0.3">
      <c r="A10" s="139"/>
      <c r="B10" s="143" t="s">
        <v>47</v>
      </c>
      <c r="C10" s="144" t="s">
        <v>48</v>
      </c>
      <c r="D10" s="144" t="s">
        <v>49</v>
      </c>
      <c r="E10" s="145" t="s">
        <v>35</v>
      </c>
      <c r="F10" s="139"/>
    </row>
    <row r="11" spans="1:6" ht="20.25" customHeight="1" x14ac:dyDescent="0.3">
      <c r="A11" s="139"/>
      <c r="B11" s="143" t="s">
        <v>50</v>
      </c>
      <c r="C11" s="144" t="s">
        <v>51</v>
      </c>
      <c r="D11" s="144" t="s">
        <v>52</v>
      </c>
      <c r="E11" s="145" t="s">
        <v>35</v>
      </c>
      <c r="F11" s="139"/>
    </row>
    <row r="12" spans="1:6" ht="20.25" customHeight="1" x14ac:dyDescent="0.3">
      <c r="A12" s="139"/>
      <c r="B12" s="143" t="s">
        <v>53</v>
      </c>
      <c r="C12" s="144" t="s">
        <v>54</v>
      </c>
      <c r="D12" s="144" t="s">
        <v>55</v>
      </c>
      <c r="E12" s="145" t="s">
        <v>37</v>
      </c>
      <c r="F12" s="139"/>
    </row>
    <row r="13" spans="1:6" ht="20.25" customHeight="1" x14ac:dyDescent="0.3">
      <c r="A13" s="139"/>
      <c r="B13" s="143" t="s">
        <v>56</v>
      </c>
      <c r="C13" s="144" t="s">
        <v>57</v>
      </c>
      <c r="D13" s="144" t="s">
        <v>58</v>
      </c>
      <c r="E13" s="145" t="s">
        <v>35</v>
      </c>
      <c r="F13" s="139"/>
    </row>
    <row r="14" spans="1:6" ht="20.25" customHeight="1" x14ac:dyDescent="0.3">
      <c r="A14" s="139"/>
      <c r="B14" s="143" t="s">
        <v>59</v>
      </c>
      <c r="C14" s="144" t="s">
        <v>60</v>
      </c>
      <c r="D14" s="144" t="s">
        <v>61</v>
      </c>
      <c r="E14" s="145" t="s">
        <v>37</v>
      </c>
      <c r="F14" s="139"/>
    </row>
    <row r="15" spans="1:6" ht="20.25" customHeight="1" x14ac:dyDescent="0.3">
      <c r="A15" s="139"/>
      <c r="B15" s="143" t="s">
        <v>62</v>
      </c>
      <c r="C15" s="144" t="s">
        <v>63</v>
      </c>
      <c r="D15" s="144" t="s">
        <v>64</v>
      </c>
      <c r="E15" s="145" t="s">
        <v>37</v>
      </c>
      <c r="F15" s="139"/>
    </row>
    <row r="16" spans="1:6" ht="20.25" customHeight="1" x14ac:dyDescent="0.3">
      <c r="A16" s="139"/>
      <c r="B16" s="143" t="s">
        <v>65</v>
      </c>
      <c r="C16" s="144" t="s">
        <v>66</v>
      </c>
      <c r="D16" s="144" t="s">
        <v>67</v>
      </c>
      <c r="E16" s="145" t="s">
        <v>35</v>
      </c>
      <c r="F16" s="139"/>
    </row>
    <row r="17" spans="1:6" ht="20.25" customHeight="1" x14ac:dyDescent="0.3">
      <c r="A17" s="139"/>
      <c r="B17" s="143" t="s">
        <v>68</v>
      </c>
      <c r="C17" s="144" t="s">
        <v>69</v>
      </c>
      <c r="D17" s="144" t="s">
        <v>70</v>
      </c>
      <c r="E17" s="145" t="s">
        <v>35</v>
      </c>
      <c r="F17" s="139"/>
    </row>
    <row r="18" spans="1:6" ht="20.25" customHeight="1" x14ac:dyDescent="0.3">
      <c r="A18" s="139"/>
      <c r="B18" s="143" t="s">
        <v>71</v>
      </c>
      <c r="C18" s="144" t="s">
        <v>72</v>
      </c>
      <c r="D18" s="144" t="s">
        <v>73</v>
      </c>
      <c r="E18" s="145" t="s">
        <v>35</v>
      </c>
      <c r="F18" s="139"/>
    </row>
    <row r="19" spans="1:6" ht="20.25" customHeight="1" x14ac:dyDescent="0.3">
      <c r="A19" s="139"/>
      <c r="B19" s="143" t="s">
        <v>74</v>
      </c>
      <c r="C19" s="144" t="s">
        <v>75</v>
      </c>
      <c r="D19" s="144" t="s">
        <v>76</v>
      </c>
      <c r="E19" s="145" t="s">
        <v>37</v>
      </c>
      <c r="F19" s="139"/>
    </row>
    <row r="20" spans="1:6" ht="20.25" customHeight="1" x14ac:dyDescent="0.3">
      <c r="A20" s="139"/>
      <c r="B20" s="143" t="s">
        <v>77</v>
      </c>
      <c r="C20" s="144" t="s">
        <v>77</v>
      </c>
      <c r="D20" s="144" t="s">
        <v>78</v>
      </c>
      <c r="E20" s="145" t="s">
        <v>35</v>
      </c>
      <c r="F20" s="139"/>
    </row>
    <row r="21" spans="1:6" ht="20.25" customHeight="1" x14ac:dyDescent="0.3">
      <c r="A21" s="139"/>
      <c r="B21" s="143" t="s">
        <v>79</v>
      </c>
      <c r="C21" s="144" t="s">
        <v>80</v>
      </c>
      <c r="D21" s="144" t="s">
        <v>81</v>
      </c>
      <c r="E21" s="145" t="s">
        <v>35</v>
      </c>
      <c r="F21" s="139"/>
    </row>
    <row r="22" spans="1:6" ht="20.25" customHeight="1" x14ac:dyDescent="0.3">
      <c r="A22" s="139"/>
      <c r="B22" s="143" t="s">
        <v>82</v>
      </c>
      <c r="C22" s="144" t="s">
        <v>83</v>
      </c>
      <c r="D22" s="144" t="s">
        <v>84</v>
      </c>
      <c r="E22" s="145" t="s">
        <v>35</v>
      </c>
      <c r="F22" s="139"/>
    </row>
    <row r="23" spans="1:6" ht="20.25" customHeight="1" x14ac:dyDescent="0.3">
      <c r="A23" s="139"/>
      <c r="B23" s="143" t="s">
        <v>85</v>
      </c>
      <c r="C23" s="144" t="s">
        <v>86</v>
      </c>
      <c r="D23" s="144" t="s">
        <v>87</v>
      </c>
      <c r="E23" s="145" t="s">
        <v>35</v>
      </c>
      <c r="F23" s="139"/>
    </row>
    <row r="24" spans="1:6" ht="20.25" customHeight="1" thickBot="1" x14ac:dyDescent="0.35">
      <c r="A24" s="139"/>
      <c r="B24" s="146" t="s">
        <v>88</v>
      </c>
      <c r="C24" s="147" t="s">
        <v>89</v>
      </c>
      <c r="D24" s="147" t="s">
        <v>90</v>
      </c>
      <c r="E24" s="148" t="s">
        <v>35</v>
      </c>
      <c r="F24" s="139"/>
    </row>
    <row r="25" spans="1:6" ht="20.25" customHeight="1" x14ac:dyDescent="0.3">
      <c r="A25" s="139"/>
      <c r="B25" s="139"/>
      <c r="C25" s="139"/>
      <c r="D25" s="139"/>
      <c r="E25" s="139"/>
      <c r="F25" s="139"/>
    </row>
    <row r="26" spans="1:6" ht="20.25" customHeight="1" x14ac:dyDescent="0.3">
      <c r="B26" s="139"/>
      <c r="C26" s="139"/>
      <c r="D26" s="139"/>
      <c r="E26" s="139"/>
    </row>
    <row r="33" spans="2:5" ht="20.25" customHeight="1" x14ac:dyDescent="0.3">
      <c r="B33" s="149" t="s">
        <v>91</v>
      </c>
      <c r="C33" s="265"/>
      <c r="D33" s="265"/>
      <c r="E33" s="150"/>
    </row>
    <row r="34" spans="2:5" ht="20.25" customHeight="1" x14ac:dyDescent="0.3">
      <c r="B34" s="266"/>
      <c r="E34" s="151"/>
    </row>
    <row r="35" spans="2:5" ht="20.25" customHeight="1" x14ac:dyDescent="0.3">
      <c r="B35" s="266" t="s">
        <v>92</v>
      </c>
      <c r="E35" s="151"/>
    </row>
    <row r="36" spans="2:5" ht="20.25" customHeight="1" x14ac:dyDescent="0.3">
      <c r="B36" s="266" t="s">
        <v>93</v>
      </c>
      <c r="E36" s="151"/>
    </row>
    <row r="37" spans="2:5" ht="20.25" customHeight="1" x14ac:dyDescent="0.3">
      <c r="B37" s="267" t="s">
        <v>94</v>
      </c>
      <c r="C37" s="268"/>
      <c r="D37" s="268"/>
      <c r="E37" s="269"/>
    </row>
    <row r="59" spans="2:2" ht="20.25" customHeight="1" thickBot="1" x14ac:dyDescent="0.35"/>
    <row r="60" spans="2:2" ht="20.25" customHeight="1" thickBot="1" x14ac:dyDescent="0.35">
      <c r="B60" s="152" t="str">
        <f>INDEX(Lists!D5:D32,MATCH(Validation!B5,Lists!C5:C32,0))</f>
        <v>AFW</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workbookViewId="0"/>
  </sheetViews>
  <sheetFormatPr defaultColWidth="9" defaultRowHeight="20.25" customHeight="1" x14ac:dyDescent="0.3"/>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opLeftCell="A8" zoomScale="60" zoomScaleNormal="60" workbookViewId="0">
      <selection activeCell="E20" sqref="E20"/>
    </sheetView>
  </sheetViews>
  <sheetFormatPr defaultColWidth="23.5" defaultRowHeight="57.75" customHeight="1" x14ac:dyDescent="0.3"/>
  <cols>
    <col min="1" max="1" width="10.83203125" style="32" customWidth="1"/>
    <col min="2" max="2" width="51.08203125" style="32" customWidth="1"/>
    <col min="3" max="4" width="20.83203125" style="32" customWidth="1"/>
    <col min="5" max="5" width="19.5" style="32" customWidth="1"/>
    <col min="6" max="6" width="7.08203125" style="32" customWidth="1"/>
    <col min="7" max="30" width="13.83203125" style="32" customWidth="1"/>
    <col min="31" max="31" width="2.58203125" style="32" customWidth="1"/>
    <col min="32" max="32" width="12.5" style="32" customWidth="1"/>
    <col min="33" max="33" width="2.58203125" style="32" customWidth="1"/>
    <col min="34" max="34" width="13" style="32" customWidth="1"/>
    <col min="35" max="36" width="5.25" style="32" customWidth="1"/>
    <col min="37" max="37" width="41.75" style="32" customWidth="1"/>
    <col min="38" max="38" width="15.75" style="32" customWidth="1"/>
    <col min="39" max="39" width="20.33203125" style="32" customWidth="1"/>
    <col min="40" max="40" width="17.83203125" style="32" customWidth="1"/>
    <col min="41" max="41" width="6.83203125" style="32" customWidth="1"/>
    <col min="42" max="65" width="20.83203125" style="32" customWidth="1"/>
    <col min="66" max="66" width="23.5" style="32" customWidth="1"/>
    <col min="67" max="16384" width="23.5" style="32"/>
  </cols>
  <sheetData>
    <row r="1" spans="1:65" ht="31.5" customHeight="1" x14ac:dyDescent="0.3">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x14ac:dyDescent="0.4">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6" t="s">
        <v>96</v>
      </c>
      <c r="AL2" s="447"/>
      <c r="AM2" s="447"/>
      <c r="AN2" s="447"/>
      <c r="AO2" s="447"/>
      <c r="AP2" s="44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x14ac:dyDescent="0.3">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x14ac:dyDescent="0.3">
      <c r="A4" s="44"/>
      <c r="B4" s="448" t="s">
        <v>9</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x14ac:dyDescent="0.3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x14ac:dyDescent="0.3">
      <c r="A6" s="44"/>
      <c r="B6" s="442" t="s">
        <v>97</v>
      </c>
      <c r="C6" s="449" t="s">
        <v>98</v>
      </c>
      <c r="D6" s="449" t="s">
        <v>99</v>
      </c>
      <c r="E6" s="444" t="s">
        <v>100</v>
      </c>
      <c r="F6" s="444" t="s">
        <v>101</v>
      </c>
      <c r="G6" s="451" t="s">
        <v>102</v>
      </c>
      <c r="H6" s="452"/>
      <c r="I6" s="452"/>
      <c r="J6" s="452"/>
      <c r="K6" s="452"/>
      <c r="L6" s="452"/>
      <c r="M6" s="452"/>
      <c r="N6" s="452"/>
      <c r="O6" s="452"/>
      <c r="P6" s="452"/>
      <c r="Q6" s="452"/>
      <c r="R6" s="452"/>
      <c r="S6" s="452"/>
      <c r="T6" s="452"/>
      <c r="U6" s="452"/>
      <c r="V6" s="452"/>
      <c r="W6" s="452"/>
      <c r="X6" s="452"/>
      <c r="Y6" s="452"/>
      <c r="Z6" s="452"/>
      <c r="AA6" s="452"/>
      <c r="AB6" s="452"/>
      <c r="AC6" s="452"/>
      <c r="AD6" s="453"/>
      <c r="AE6" s="85"/>
      <c r="AF6" s="440" t="s">
        <v>103</v>
      </c>
      <c r="AG6" s="85"/>
      <c r="AH6" s="440" t="s">
        <v>104</v>
      </c>
      <c r="AI6" s="85"/>
      <c r="AJ6" s="85"/>
      <c r="AK6" s="442" t="s">
        <v>97</v>
      </c>
      <c r="AL6" s="449" t="s">
        <v>98</v>
      </c>
      <c r="AM6" s="444" t="s">
        <v>99</v>
      </c>
      <c r="AN6" s="454" t="s">
        <v>100</v>
      </c>
      <c r="AO6" s="449" t="s">
        <v>101</v>
      </c>
      <c r="AP6" s="451" t="s">
        <v>102</v>
      </c>
      <c r="AQ6" s="452"/>
      <c r="AR6" s="452"/>
      <c r="AS6" s="452"/>
      <c r="AT6" s="452"/>
      <c r="AU6" s="452"/>
      <c r="AV6" s="452"/>
      <c r="AW6" s="452"/>
      <c r="AX6" s="452"/>
      <c r="AY6" s="452"/>
      <c r="AZ6" s="452"/>
      <c r="BA6" s="452"/>
      <c r="BB6" s="452"/>
      <c r="BC6" s="452"/>
      <c r="BD6" s="452"/>
      <c r="BE6" s="452"/>
      <c r="BF6" s="452"/>
      <c r="BG6" s="452"/>
      <c r="BH6" s="452"/>
      <c r="BI6" s="452"/>
      <c r="BJ6" s="452"/>
      <c r="BK6" s="452"/>
      <c r="BL6" s="452"/>
      <c r="BM6" s="453"/>
    </row>
    <row r="7" spans="1:65" ht="21.75" customHeight="1" thickBot="1" x14ac:dyDescent="0.35">
      <c r="A7" s="44"/>
      <c r="B7" s="443"/>
      <c r="C7" s="450"/>
      <c r="D7" s="450"/>
      <c r="E7" s="445"/>
      <c r="F7" s="445"/>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41"/>
      <c r="AG7" s="85"/>
      <c r="AH7" s="441"/>
      <c r="AI7" s="85"/>
      <c r="AJ7" s="85"/>
      <c r="AK7" s="443"/>
      <c r="AL7" s="450"/>
      <c r="AM7" s="445"/>
      <c r="AN7" s="450"/>
      <c r="AO7" s="450"/>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x14ac:dyDescent="0.3">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x14ac:dyDescent="0.4">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x14ac:dyDescent="0.4">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x14ac:dyDescent="0.35">
      <c r="A11" s="44"/>
      <c r="B11" s="61" t="s">
        <v>130</v>
      </c>
      <c r="C11" s="62" t="s">
        <v>131</v>
      </c>
      <c r="D11" s="63" t="str">
        <f>C11&amp;"_"&amp;(_xlfn.XLOOKUP(Validation!$B$5,Lists!$C$5:$C$27,Lists!$D$5:$D$27))</f>
        <v>PR24_CC_AFW</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str">
        <f>IF(ADD22A!D11="", "", ADD22A!D11)</f>
        <v>PR24_CC_AFW</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x14ac:dyDescent="0.35">
      <c r="A12" s="44"/>
      <c r="B12" s="54" t="s">
        <v>134</v>
      </c>
      <c r="C12" s="59" t="s">
        <v>135</v>
      </c>
      <c r="D12" s="65" t="str">
        <f>C12&amp;"_"&amp;(_xlfn.XLOOKUP(Validation!$B$5,Lists!$C$5:$C$27,Lists!$D$5:$D$27))</f>
        <v>PR24_EGG_SWB_AFW</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str">
        <f>IF(ADD22A!D12="", "", ADD22A!D12)</f>
        <v>PR24_EGG_SWB_AFW</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x14ac:dyDescent="0.35">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x14ac:dyDescent="0.35">
      <c r="A14" s="44"/>
      <c r="B14" s="54" t="s">
        <v>140</v>
      </c>
      <c r="C14" s="59" t="s">
        <v>141</v>
      </c>
      <c r="D14" s="65" t="str">
        <f>C14&amp;"_"&amp;(_xlfn.XLOOKUP(Validation!$B$5,Lists!$C$5:$C$27,Lists!$D$5:$D$27))</f>
        <v>PR24_LEAD_AFW</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str">
        <f>IF(ADD22A!D14="", "", ADD22A!D14)</f>
        <v>PR24_LEAD_AFW</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x14ac:dyDescent="0.35">
      <c r="A15" s="44"/>
      <c r="B15" s="54" t="s">
        <v>144</v>
      </c>
      <c r="C15" s="59" t="s">
        <v>145</v>
      </c>
      <c r="D15" s="65" t="str">
        <f>C15&amp;"_"&amp;(_xlfn.XLOOKUP(Validation!$B$5,Lists!$C$5:$C$27,Lists!$D$5:$D$27))</f>
        <v>PR24_LCC_AFW</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t="e">
        <f>ADD22E!T40</f>
        <v>#DIV/0!</v>
      </c>
      <c r="V15" s="277" t="e">
        <f>ADD22E!U40</f>
        <v>#DIV/0!</v>
      </c>
      <c r="W15" s="277" t="e">
        <f>ADD22E!V40</f>
        <v>#DIV/0!</v>
      </c>
      <c r="X15" s="277" t="e">
        <f>ADD22E!W40</f>
        <v>#DIV/0!</v>
      </c>
      <c r="Y15" s="277" t="e">
        <f>ADD22E!X40</f>
        <v>#DIV/0!</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str">
        <f>IF(ADD22A!D15="", "", ADD22A!D15)</f>
        <v>PR24_LCC_AFW</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x14ac:dyDescent="0.35">
      <c r="A16" s="44"/>
      <c r="B16" s="54" t="s">
        <v>147</v>
      </c>
      <c r="C16" s="59" t="s">
        <v>148</v>
      </c>
      <c r="D16" s="65" t="str">
        <f>C16&amp;"_"&amp;(_xlfn.XLOOKUP(Validation!$B$5,Lists!$C$5:$C$27,Lists!$D$5:$D$27))</f>
        <v>PR24_LPR_AFW</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str">
        <f>IF(ADD22A!D16="", "", ADD22A!D16)</f>
        <v>PR24_LPR_AFW</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x14ac:dyDescent="0.35">
      <c r="A17" s="44"/>
      <c r="B17" s="54" t="s">
        <v>151</v>
      </c>
      <c r="C17" s="59" t="s">
        <v>152</v>
      </c>
      <c r="D17" s="65" t="str">
        <f>C17&amp;"_"&amp;(_xlfn.XLOOKUP(Validation!$B$5,Lists!$C$5:$C$27,Lists!$D$5:$D$27))</f>
        <v>PR24_SWC_AFW</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0</v>
      </c>
      <c r="P17" s="26">
        <f>ADD22E!O52</f>
        <v>0</v>
      </c>
      <c r="Q17" s="26">
        <f>ADD22E!P52</f>
        <v>0</v>
      </c>
      <c r="R17" s="26">
        <f>ADD22E!Q52</f>
        <v>0</v>
      </c>
      <c r="S17" s="26">
        <f>ADD22E!R52</f>
        <v>0</v>
      </c>
      <c r="T17" s="26">
        <f>ADD22E!S52</f>
        <v>0</v>
      </c>
      <c r="U17" s="26">
        <f>ADD22E!T52</f>
        <v>0</v>
      </c>
      <c r="V17" s="26">
        <f>ADD22E!U52</f>
        <v>0</v>
      </c>
      <c r="W17" s="26">
        <f>ADD22E!V52</f>
        <v>0</v>
      </c>
      <c r="X17" s="26">
        <f>ADD22E!W52</f>
        <v>0</v>
      </c>
      <c r="Y17" s="26">
        <f>ADD22E!X52</f>
        <v>0</v>
      </c>
      <c r="Z17" s="26">
        <f>ADD22E!Y52</f>
        <v>0</v>
      </c>
      <c r="AA17" s="26">
        <f>ADD22E!Z52</f>
        <v>0</v>
      </c>
      <c r="AB17" s="26">
        <f>ADD22E!AA52</f>
        <v>0</v>
      </c>
      <c r="AC17" s="26">
        <f>ADD22E!AB52</f>
        <v>0</v>
      </c>
      <c r="AD17" s="26">
        <f>ADD22E!AC52</f>
        <v>0</v>
      </c>
      <c r="AE17" s="44"/>
      <c r="AF17" s="5" t="s">
        <v>153</v>
      </c>
      <c r="AG17" s="44"/>
      <c r="AH17" s="5"/>
      <c r="AI17" s="44"/>
      <c r="AJ17" s="44"/>
      <c r="AK17" s="80" t="str">
        <f>IF(ADD22A!B17="", "", ADD22A!B17)</f>
        <v>Streetworks collaboration</v>
      </c>
      <c r="AL17" s="59" t="str">
        <f>IF(ADD22A!C17="", "", ADD22A!C17)</f>
        <v>PR24_SWC</v>
      </c>
      <c r="AM17" s="59" t="str">
        <f>IF(ADD22A!D17="", "", ADD22A!D17)</f>
        <v>PR24_SWC_AFW</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x14ac:dyDescent="0.35">
      <c r="A18" s="44"/>
      <c r="B18" s="54" t="s">
        <v>154</v>
      </c>
      <c r="C18" s="59" t="s">
        <v>155</v>
      </c>
      <c r="D18" s="65" t="str">
        <f>C18&amp;"_"&amp;(_xlfn.XLOOKUP(Validation!$B$5,Lists!$C$5:$C$27,Lists!$D$5:$D$27))</f>
        <v>PR24_WW_AFW</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str">
        <f>IF(ADD22A!D18="", "", ADD22A!D18)</f>
        <v>PR24_WW_AFW</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x14ac:dyDescent="0.3">
      <c r="A19" s="44"/>
      <c r="B19" s="392" t="s">
        <v>158</v>
      </c>
      <c r="C19" s="59"/>
      <c r="D19" s="65"/>
      <c r="E19" s="393" t="s">
        <v>132</v>
      </c>
      <c r="F19" s="394">
        <v>2</v>
      </c>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9.4844825988269599E-2</v>
      </c>
      <c r="W19" s="26">
        <f>ADD22E!V62</f>
        <v>0.111254179913303</v>
      </c>
      <c r="X19" s="26">
        <f>ADD22E!W62</f>
        <v>0.12530639510320399</v>
      </c>
      <c r="Y19" s="26">
        <f>ADD22E!X62</f>
        <v>0.13823840294654299</v>
      </c>
      <c r="Z19" s="26">
        <f>ADD22E!Y62</f>
        <v>0.14625918799683099</v>
      </c>
      <c r="AA19" s="26">
        <f>ADD22E!Z62</f>
        <v>0.15134728957096399</v>
      </c>
      <c r="AB19" s="26">
        <f>ADD22E!AA62</f>
        <v>0.157318555197551</v>
      </c>
      <c r="AC19" s="26">
        <f>ADD22E!AB62</f>
        <v>0.161230926255542</v>
      </c>
      <c r="AD19" s="26">
        <f>ADD22E!AC62</f>
        <v>0.16371631337633899</v>
      </c>
      <c r="AE19" s="44"/>
      <c r="AF19" s="5" t="s">
        <v>159</v>
      </c>
      <c r="AG19" s="44"/>
      <c r="AH19" s="5"/>
      <c r="AI19" s="44"/>
      <c r="AJ19" s="44"/>
      <c r="AK19" s="80" t="str">
        <f>IF(ADD22A!B19="", "", ADD22A!B19)</f>
        <v>Embedded greenhouse gas emissions [AFW]</v>
      </c>
      <c r="AL19" s="275" t="str">
        <f>IF(ADD22A!C19="", "", ADD22A!C19)</f>
        <v/>
      </c>
      <c r="AM19" s="275" t="str">
        <f>IF(ADD22A!D19="", "", ADD22A!D19)</f>
        <v/>
      </c>
      <c r="AN19" s="375" t="str">
        <f>IF(ADD22A!E19="", "", ADD22A!E19)</f>
        <v>%</v>
      </c>
      <c r="AO19" s="375">
        <f>IF(ADD22A!F19="", "", ADD22A!F19)</f>
        <v>2</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x14ac:dyDescent="0.3">
      <c r="A20" s="44"/>
      <c r="B20" s="392" t="s">
        <v>160</v>
      </c>
      <c r="C20" s="59"/>
      <c r="D20" s="65"/>
      <c r="E20" s="393"/>
      <c r="F20" s="394"/>
      <c r="G20" s="26">
        <f>ADD22E!F68</f>
        <v>0</v>
      </c>
      <c r="H20" s="26">
        <f>ADD22E!G68</f>
        <v>0</v>
      </c>
      <c r="I20" s="26">
        <f>ADD22E!H68</f>
        <v>0</v>
      </c>
      <c r="J20" s="26">
        <f>ADD22E!I68</f>
        <v>0</v>
      </c>
      <c r="K20" s="26">
        <f>ADD22E!J68</f>
        <v>0</v>
      </c>
      <c r="L20" s="26">
        <f>ADD22E!K68</f>
        <v>182.55</v>
      </c>
      <c r="M20" s="26">
        <f>ADD22E!L68</f>
        <v>-1025.98</v>
      </c>
      <c r="N20" s="26">
        <f>ADD22E!M68</f>
        <v>-575.19000000000005</v>
      </c>
      <c r="O20" s="26">
        <f>ADD22E!N68</f>
        <v>-1156.58</v>
      </c>
      <c r="P20" s="26">
        <f>ADD22E!O68</f>
        <v>-0.95</v>
      </c>
      <c r="Q20" s="26">
        <f>ADD22E!P68</f>
        <v>0</v>
      </c>
      <c r="R20" s="26">
        <f>ADD22E!Q68</f>
        <v>-626.02</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5" t="str">
        <f>IF(ADD22A!E20="", "", ADD22A!E20)</f>
        <v/>
      </c>
      <c r="AO20" s="375"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x14ac:dyDescent="0.35">
      <c r="A21" s="44"/>
      <c r="B21" s="55" t="s">
        <v>162</v>
      </c>
      <c r="C21" s="66"/>
      <c r="D21" s="78"/>
      <c r="E21" s="369"/>
      <c r="F21" s="370"/>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6" t="str">
        <f>IF(ADD22A!E21="", "", ADD22A!E21)</f>
        <v/>
      </c>
      <c r="AO21" s="376"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zoomScale="60" zoomScaleNormal="60" workbookViewId="0">
      <selection activeCell="AD20" sqref="G20:AD20"/>
    </sheetView>
  </sheetViews>
  <sheetFormatPr defaultColWidth="23.5" defaultRowHeight="20.25" customHeight="1" x14ac:dyDescent="0.3"/>
  <cols>
    <col min="1" max="1" width="11.83203125" style="32" customWidth="1"/>
    <col min="2" max="2" width="46.75" style="32" customWidth="1"/>
    <col min="3" max="3" width="20" style="32" customWidth="1"/>
    <col min="4" max="4" width="22.08203125" style="32" customWidth="1"/>
    <col min="5" max="5" width="21.33203125" style="32" customWidth="1"/>
    <col min="6" max="6" width="6.58203125" style="32" customWidth="1"/>
    <col min="7" max="30" width="13.33203125" style="32" customWidth="1"/>
    <col min="31" max="31" width="2.58203125" style="32" customWidth="1"/>
    <col min="32" max="32" width="12.83203125" style="32" customWidth="1"/>
    <col min="33" max="33" width="2.58203125" style="32" customWidth="1"/>
    <col min="34" max="35" width="10" style="32" customWidth="1"/>
    <col min="36" max="36" width="3.58203125" style="32" customWidth="1"/>
    <col min="37" max="37" width="40.25" style="32" customWidth="1"/>
    <col min="38" max="40" width="18.08203125" style="32" customWidth="1"/>
    <col min="41" max="41" width="5.58203125" style="32" customWidth="1"/>
    <col min="42" max="55" width="14.33203125" style="32" bestFit="1" customWidth="1"/>
    <col min="56" max="56" width="15.58203125" style="32" customWidth="1"/>
    <col min="57" max="65" width="14.33203125" style="32" bestFit="1" customWidth="1"/>
    <col min="66" max="66" width="23.5" style="32" customWidth="1"/>
    <col min="67" max="16384" width="23.5" style="32"/>
  </cols>
  <sheetData>
    <row r="2" spans="1:66" ht="20.25" customHeight="1" x14ac:dyDescent="0.3">
      <c r="A2" s="205"/>
      <c r="B2" s="206" t="s">
        <v>164</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46" t="s">
        <v>96</v>
      </c>
      <c r="AL2" s="44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x14ac:dyDescent="0.4">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x14ac:dyDescent="0.3">
      <c r="A4" s="161"/>
      <c r="B4" s="448" t="s">
        <v>11</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245"/>
      <c r="AJ4" s="161"/>
      <c r="AK4" s="448" t="str">
        <f>B4</f>
        <v>Outcome performance from base expenditure - Bespoke performance commitments</v>
      </c>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row>
    <row r="5" spans="1:66" ht="20.25" customHeight="1" thickBot="1" x14ac:dyDescent="0.35">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x14ac:dyDescent="0.3">
      <c r="A6" s="161"/>
      <c r="B6" s="442" t="s">
        <v>97</v>
      </c>
      <c r="C6" s="449" t="s">
        <v>98</v>
      </c>
      <c r="D6" s="449" t="s">
        <v>99</v>
      </c>
      <c r="E6" s="444" t="s">
        <v>100</v>
      </c>
      <c r="F6" s="444" t="s">
        <v>101</v>
      </c>
      <c r="G6" s="451" t="s">
        <v>102</v>
      </c>
      <c r="H6" s="452"/>
      <c r="I6" s="452"/>
      <c r="J6" s="452"/>
      <c r="K6" s="452"/>
      <c r="L6" s="452"/>
      <c r="M6" s="452"/>
      <c r="N6" s="452"/>
      <c r="O6" s="452"/>
      <c r="P6" s="452"/>
      <c r="Q6" s="452"/>
      <c r="R6" s="452"/>
      <c r="S6" s="452"/>
      <c r="T6" s="452"/>
      <c r="U6" s="452"/>
      <c r="V6" s="452"/>
      <c r="W6" s="452"/>
      <c r="X6" s="452"/>
      <c r="Y6" s="452"/>
      <c r="Z6" s="452"/>
      <c r="AA6" s="452"/>
      <c r="AB6" s="452"/>
      <c r="AC6" s="452"/>
      <c r="AD6" s="453"/>
      <c r="AE6" s="88"/>
      <c r="AF6" s="455" t="s">
        <v>103</v>
      </c>
      <c r="AG6" s="88"/>
      <c r="AH6" s="455" t="s">
        <v>104</v>
      </c>
      <c r="AI6" s="89"/>
      <c r="AJ6" s="58"/>
      <c r="AK6" s="442" t="str">
        <f>B6</f>
        <v>Line description</v>
      </c>
      <c r="AL6" s="444" t="s">
        <v>98</v>
      </c>
      <c r="AM6" s="449" t="s">
        <v>99</v>
      </c>
      <c r="AN6" s="449" t="s">
        <v>100</v>
      </c>
      <c r="AO6" s="449" t="s">
        <v>101</v>
      </c>
      <c r="AP6" s="451" t="s">
        <v>102</v>
      </c>
      <c r="AQ6" s="452"/>
      <c r="AR6" s="452"/>
      <c r="AS6" s="452"/>
      <c r="AT6" s="452"/>
      <c r="AU6" s="452"/>
      <c r="AV6" s="452"/>
      <c r="AW6" s="452"/>
      <c r="AX6" s="452"/>
      <c r="AY6" s="452"/>
      <c r="AZ6" s="452"/>
      <c r="BA6" s="452"/>
      <c r="BB6" s="452"/>
      <c r="BC6" s="452"/>
      <c r="BD6" s="452"/>
      <c r="BE6" s="452"/>
      <c r="BF6" s="452"/>
      <c r="BG6" s="452"/>
      <c r="BH6" s="452"/>
      <c r="BI6" s="452"/>
      <c r="BJ6" s="452"/>
      <c r="BK6" s="452"/>
      <c r="BL6" s="452"/>
      <c r="BM6" s="453"/>
      <c r="BN6" s="56"/>
    </row>
    <row r="7" spans="1:66" ht="22.5" customHeight="1" thickBot="1" x14ac:dyDescent="0.35">
      <c r="A7" s="161"/>
      <c r="B7" s="443"/>
      <c r="C7" s="450"/>
      <c r="D7" s="450"/>
      <c r="E7" s="445"/>
      <c r="F7" s="445"/>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56"/>
      <c r="AG7" s="88"/>
      <c r="AH7" s="456"/>
      <c r="AI7" s="89"/>
      <c r="AJ7" s="58"/>
      <c r="AK7" s="443"/>
      <c r="AL7" s="445"/>
      <c r="AM7" s="450"/>
      <c r="AN7" s="450"/>
      <c r="AO7" s="450"/>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x14ac:dyDescent="0.35">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x14ac:dyDescent="0.35">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x14ac:dyDescent="0.4">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x14ac:dyDescent="0.3">
      <c r="A11" s="161"/>
      <c r="B11" s="19" t="str">
        <f>IF(ADD22A!B11="", "", ADD22A!B11)</f>
        <v>Capital carbon</v>
      </c>
      <c r="C11" s="64" t="str">
        <f>IF(ADD22A!C11="", "", ADD22A!C11)</f>
        <v>PR24_CC</v>
      </c>
      <c r="D11" s="64" t="str">
        <f>IF(ADD22A!D11="", "", ADD22A!D11)</f>
        <v>PR24_CC_AFW</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165</v>
      </c>
      <c r="AG11" s="240"/>
      <c r="AH11" s="6"/>
      <c r="AI11" s="208"/>
      <c r="AJ11" s="34"/>
      <c r="AK11" s="79" t="str">
        <f>IF(ADD22A!B11="", "", ADD22A!B11)</f>
        <v>Capital carbon</v>
      </c>
      <c r="AL11" s="10" t="str">
        <f>IF(ADD22A!C11="", "", ADD22A!C11)</f>
        <v>PR24_CC</v>
      </c>
      <c r="AM11" s="10" t="str">
        <f>IF(ADD22A!D11="", "", ADD22A!D11)</f>
        <v>PR24_CC_AFW</v>
      </c>
      <c r="AN11" s="10" t="str">
        <f>IF(ADD22A!E11="", "", ADD22A!E11)</f>
        <v>%</v>
      </c>
      <c r="AO11" s="10">
        <f>IF(ADD22A!F11="", "", ADD22A!F11)</f>
        <v>2</v>
      </c>
      <c r="AP11" s="122" t="s">
        <v>166</v>
      </c>
      <c r="AQ11" s="122" t="s">
        <v>166</v>
      </c>
      <c r="AR11" s="122" t="s">
        <v>166</v>
      </c>
      <c r="AS11" s="122" t="s">
        <v>166</v>
      </c>
      <c r="AT11" s="122" t="s">
        <v>166</v>
      </c>
      <c r="AU11" s="122" t="s">
        <v>166</v>
      </c>
      <c r="AV11" s="122" t="s">
        <v>166</v>
      </c>
      <c r="AW11" s="122" t="s">
        <v>166</v>
      </c>
      <c r="AX11" s="122" t="s">
        <v>166</v>
      </c>
      <c r="AY11" s="122" t="s">
        <v>166</v>
      </c>
      <c r="AZ11" s="122" t="s">
        <v>166</v>
      </c>
      <c r="BA11" s="122" t="s">
        <v>166</v>
      </c>
      <c r="BB11" s="122" t="s">
        <v>166</v>
      </c>
      <c r="BC11" s="122" t="s">
        <v>166</v>
      </c>
      <c r="BD11" s="122" t="s">
        <v>166</v>
      </c>
      <c r="BE11" s="122" t="s">
        <v>166</v>
      </c>
      <c r="BF11" s="122" t="s">
        <v>166</v>
      </c>
      <c r="BG11" s="122" t="s">
        <v>166</v>
      </c>
      <c r="BH11" s="122" t="s">
        <v>166</v>
      </c>
      <c r="BI11" s="122" t="s">
        <v>166</v>
      </c>
      <c r="BJ11" s="122" t="s">
        <v>166</v>
      </c>
      <c r="BK11" s="122" t="s">
        <v>166</v>
      </c>
      <c r="BL11" s="122" t="s">
        <v>166</v>
      </c>
      <c r="BM11" s="278" t="s">
        <v>166</v>
      </c>
    </row>
    <row r="12" spans="1:66" ht="50.25" customHeight="1" x14ac:dyDescent="0.3">
      <c r="A12" s="161"/>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167</v>
      </c>
      <c r="AG12" s="240"/>
      <c r="AH12" s="53"/>
      <c r="AI12" s="208"/>
      <c r="AJ12" s="34"/>
      <c r="AK12" s="170" t="str">
        <f>IF(ADD22A!B12="", "", ADD22A!B12)</f>
        <v>Embodied greenhouse gas emissions [SWB]</v>
      </c>
      <c r="AL12" s="9" t="str">
        <f>IF(ADD22A!C12="", "", ADD22A!C12)</f>
        <v>PR24_EGG_SWB</v>
      </c>
      <c r="AM12" s="9" t="str">
        <f>IF(ADD22A!D12="", "", ADD22A!D12)</f>
        <v>PR24_EGG_SWB_AFW</v>
      </c>
      <c r="AN12" s="9" t="str">
        <f>IF(ADD22A!E12="", "", ADD22A!E12)</f>
        <v>%</v>
      </c>
      <c r="AO12" s="9">
        <f>IF(ADD22A!F12="", "", ADD22A!F12)</f>
        <v>2</v>
      </c>
      <c r="AP12" s="123" t="s">
        <v>168</v>
      </c>
      <c r="AQ12" s="123" t="s">
        <v>168</v>
      </c>
      <c r="AR12" s="123" t="s">
        <v>168</v>
      </c>
      <c r="AS12" s="123" t="s">
        <v>168</v>
      </c>
      <c r="AT12" s="123" t="s">
        <v>168</v>
      </c>
      <c r="AU12" s="123" t="s">
        <v>168</v>
      </c>
      <c r="AV12" s="123" t="s">
        <v>168</v>
      </c>
      <c r="AW12" s="123" t="s">
        <v>168</v>
      </c>
      <c r="AX12" s="123" t="s">
        <v>168</v>
      </c>
      <c r="AY12" s="123" t="s">
        <v>168</v>
      </c>
      <c r="AZ12" s="123" t="s">
        <v>168</v>
      </c>
      <c r="BA12" s="123" t="s">
        <v>168</v>
      </c>
      <c r="BB12" s="123" t="s">
        <v>168</v>
      </c>
      <c r="BC12" s="123" t="s">
        <v>168</v>
      </c>
      <c r="BD12" s="123" t="s">
        <v>168</v>
      </c>
      <c r="BE12" s="123" t="s">
        <v>168</v>
      </c>
      <c r="BF12" s="123" t="s">
        <v>168</v>
      </c>
      <c r="BG12" s="123" t="s">
        <v>168</v>
      </c>
      <c r="BH12" s="123" t="s">
        <v>168</v>
      </c>
      <c r="BI12" s="123" t="s">
        <v>168</v>
      </c>
      <c r="BJ12" s="123" t="s">
        <v>168</v>
      </c>
      <c r="BK12" s="123" t="s">
        <v>168</v>
      </c>
      <c r="BL12" s="123" t="s">
        <v>168</v>
      </c>
      <c r="BM12" s="292" t="s">
        <v>168</v>
      </c>
    </row>
    <row r="13" spans="1:66" ht="50.25" customHeight="1" x14ac:dyDescent="0.3">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169</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170</v>
      </c>
      <c r="AQ13" s="123" t="s">
        <v>170</v>
      </c>
      <c r="AR13" s="123" t="s">
        <v>170</v>
      </c>
      <c r="AS13" s="123" t="s">
        <v>170</v>
      </c>
      <c r="AT13" s="123" t="s">
        <v>170</v>
      </c>
      <c r="AU13" s="123" t="s">
        <v>170</v>
      </c>
      <c r="AV13" s="123" t="s">
        <v>170</v>
      </c>
      <c r="AW13" s="123" t="s">
        <v>170</v>
      </c>
      <c r="AX13" s="123" t="s">
        <v>170</v>
      </c>
      <c r="AY13" s="123" t="s">
        <v>170</v>
      </c>
      <c r="AZ13" s="123" t="s">
        <v>170</v>
      </c>
      <c r="BA13" s="123" t="s">
        <v>170</v>
      </c>
      <c r="BB13" s="123" t="s">
        <v>170</v>
      </c>
      <c r="BC13" s="123" t="s">
        <v>170</v>
      </c>
      <c r="BD13" s="123" t="s">
        <v>170</v>
      </c>
      <c r="BE13" s="123" t="s">
        <v>170</v>
      </c>
      <c r="BF13" s="123" t="s">
        <v>170</v>
      </c>
      <c r="BG13" s="123" t="s">
        <v>170</v>
      </c>
      <c r="BH13" s="123" t="s">
        <v>170</v>
      </c>
      <c r="BI13" s="123" t="s">
        <v>170</v>
      </c>
      <c r="BJ13" s="123" t="s">
        <v>170</v>
      </c>
      <c r="BK13" s="123" t="s">
        <v>170</v>
      </c>
      <c r="BL13" s="123" t="s">
        <v>170</v>
      </c>
      <c r="BM13" s="292" t="s">
        <v>170</v>
      </c>
    </row>
    <row r="14" spans="1:66" ht="50.25" customHeight="1" x14ac:dyDescent="0.3">
      <c r="A14" s="161"/>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171</v>
      </c>
      <c r="AG14" s="240"/>
      <c r="AH14" s="53"/>
      <c r="AI14" s="208"/>
      <c r="AJ14" s="34"/>
      <c r="AK14" s="170" t="str">
        <f>IF(ADD22A!B14="", "", ADD22A!B14)</f>
        <v>Lead pipe replacement</v>
      </c>
      <c r="AL14" s="9" t="str">
        <f>IF(ADD22A!C14="", "", ADD22A!C14)</f>
        <v>PR24_LEAD</v>
      </c>
      <c r="AM14" s="9" t="str">
        <f>IF(ADD22A!D14="", "", ADD22A!D14)</f>
        <v>PR24_LEAD_AFW</v>
      </c>
      <c r="AN14" s="9" t="str">
        <f>IF(ADD22A!E14="", "", ADD22A!E14)</f>
        <v>Number</v>
      </c>
      <c r="AO14" s="9">
        <f>IF(ADD22A!F14="", "", ADD22A!F14)</f>
        <v>2</v>
      </c>
      <c r="AP14" s="68" t="s">
        <v>172</v>
      </c>
      <c r="AQ14" s="68" t="s">
        <v>172</v>
      </c>
      <c r="AR14" s="68" t="s">
        <v>172</v>
      </c>
      <c r="AS14" s="68" t="s">
        <v>172</v>
      </c>
      <c r="AT14" s="68" t="s">
        <v>172</v>
      </c>
      <c r="AU14" s="68" t="s">
        <v>172</v>
      </c>
      <c r="AV14" s="68" t="s">
        <v>172</v>
      </c>
      <c r="AW14" s="68" t="s">
        <v>172</v>
      </c>
      <c r="AX14" s="68" t="s">
        <v>172</v>
      </c>
      <c r="AY14" s="68" t="s">
        <v>172</v>
      </c>
      <c r="AZ14" s="68" t="s">
        <v>172</v>
      </c>
      <c r="BA14" s="68" t="s">
        <v>172</v>
      </c>
      <c r="BB14" s="68" t="s">
        <v>172</v>
      </c>
      <c r="BC14" s="68" t="s">
        <v>172</v>
      </c>
      <c r="BD14" s="68" t="s">
        <v>172</v>
      </c>
      <c r="BE14" s="68" t="s">
        <v>172</v>
      </c>
      <c r="BF14" s="68" t="s">
        <v>172</v>
      </c>
      <c r="BG14" s="68" t="s">
        <v>172</v>
      </c>
      <c r="BH14" s="68" t="s">
        <v>172</v>
      </c>
      <c r="BI14" s="68" t="s">
        <v>172</v>
      </c>
      <c r="BJ14" s="68" t="s">
        <v>172</v>
      </c>
      <c r="BK14" s="68" t="s">
        <v>172</v>
      </c>
      <c r="BL14" s="68" t="s">
        <v>172</v>
      </c>
      <c r="BM14" s="25" t="s">
        <v>172</v>
      </c>
    </row>
    <row r="15" spans="1:66" ht="50.25" customHeight="1" x14ac:dyDescent="0.3">
      <c r="A15" s="161"/>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292"/>
      <c r="AE15" s="34"/>
      <c r="AF15" s="53" t="s">
        <v>173</v>
      </c>
      <c r="AG15" s="240"/>
      <c r="AH15" s="53"/>
      <c r="AI15" s="208"/>
      <c r="AJ15" s="34"/>
      <c r="AK15" s="170" t="str">
        <f>IF(ADD22A!B15="", "", ADD22A!B15)</f>
        <v>Lower carbon concrete</v>
      </c>
      <c r="AL15" s="9" t="str">
        <f>IF(ADD22A!C15="", "", ADD22A!C15)</f>
        <v>PR24_LCC</v>
      </c>
      <c r="AM15" s="9" t="str">
        <f>IF(ADD22A!D15="", "", ADD22A!D15)</f>
        <v>PR24_LCC_AFW</v>
      </c>
      <c r="AN15" s="9" t="str">
        <f>IF(ADD22A!E15="", "", ADD22A!E15)</f>
        <v>%</v>
      </c>
      <c r="AO15" s="9">
        <f>IF(ADD22A!F15="", "", ADD22A!F15)</f>
        <v>2</v>
      </c>
      <c r="AP15" s="123" t="s">
        <v>174</v>
      </c>
      <c r="AQ15" s="123" t="s">
        <v>174</v>
      </c>
      <c r="AR15" s="123" t="s">
        <v>174</v>
      </c>
      <c r="AS15" s="123" t="s">
        <v>174</v>
      </c>
      <c r="AT15" s="123" t="s">
        <v>174</v>
      </c>
      <c r="AU15" s="123" t="s">
        <v>174</v>
      </c>
      <c r="AV15" s="123" t="s">
        <v>174</v>
      </c>
      <c r="AW15" s="123" t="s">
        <v>174</v>
      </c>
      <c r="AX15" s="123" t="s">
        <v>174</v>
      </c>
      <c r="AY15" s="123" t="s">
        <v>174</v>
      </c>
      <c r="AZ15" s="123" t="s">
        <v>174</v>
      </c>
      <c r="BA15" s="123" t="s">
        <v>174</v>
      </c>
      <c r="BB15" s="123" t="s">
        <v>174</v>
      </c>
      <c r="BC15" s="123" t="s">
        <v>174</v>
      </c>
      <c r="BD15" s="123" t="s">
        <v>174</v>
      </c>
      <c r="BE15" s="123" t="s">
        <v>174</v>
      </c>
      <c r="BF15" s="123" t="s">
        <v>174</v>
      </c>
      <c r="BG15" s="123" t="s">
        <v>174</v>
      </c>
      <c r="BH15" s="123" t="s">
        <v>174</v>
      </c>
      <c r="BI15" s="123" t="s">
        <v>174</v>
      </c>
      <c r="BJ15" s="123" t="s">
        <v>174</v>
      </c>
      <c r="BK15" s="123" t="s">
        <v>174</v>
      </c>
      <c r="BL15" s="123" t="s">
        <v>174</v>
      </c>
      <c r="BM15" s="292" t="s">
        <v>174</v>
      </c>
    </row>
    <row r="16" spans="1:66" ht="50.25" customHeight="1" x14ac:dyDescent="0.3">
      <c r="A16" s="161"/>
      <c r="B16" s="14" t="str">
        <f>IF(ADD22A!B16="", "", ADD22A!B16)</f>
        <v>Low pressure</v>
      </c>
      <c r="C16" s="60" t="str">
        <f>IF(ADD22A!C16="", "", ADD22A!C16)</f>
        <v>PR24_LPR</v>
      </c>
      <c r="D16" s="60" t="str">
        <f>IF(ADD22A!D16="", "", ADD22A!D16)</f>
        <v>PR24_LPR_AFW</v>
      </c>
      <c r="E16" s="194" t="str">
        <f>IF(ADD22A!E16="", "", ADD22A!E16)</f>
        <v>Time</v>
      </c>
      <c r="F16" s="9">
        <f>IF(ADD22A!F16="", "", ADD22A!F16)</f>
        <v>0</v>
      </c>
      <c r="G16" s="191"/>
      <c r="H16" s="191"/>
      <c r="I16" s="191"/>
      <c r="J16" s="191"/>
      <c r="K16" s="191"/>
      <c r="L16" s="191"/>
      <c r="M16" s="191"/>
      <c r="N16" s="191"/>
      <c r="O16" s="395"/>
      <c r="P16" s="395"/>
      <c r="Q16" s="395"/>
      <c r="R16" s="395"/>
      <c r="S16" s="395"/>
      <c r="T16" s="395"/>
      <c r="U16" s="395"/>
      <c r="V16" s="395"/>
      <c r="W16" s="395"/>
      <c r="X16" s="395"/>
      <c r="Y16" s="395"/>
      <c r="Z16" s="395"/>
      <c r="AA16" s="395"/>
      <c r="AB16" s="395"/>
      <c r="AC16" s="395"/>
      <c r="AD16" s="396"/>
      <c r="AE16" s="34"/>
      <c r="AF16" s="53" t="s">
        <v>175</v>
      </c>
      <c r="AG16" s="240"/>
      <c r="AH16" s="53"/>
      <c r="AI16" s="208"/>
      <c r="AJ16" s="34"/>
      <c r="AK16" s="170" t="str">
        <f>IF(ADD22A!B16="", "", ADD22A!B16)</f>
        <v>Low pressure</v>
      </c>
      <c r="AL16" s="9" t="str">
        <f>IF(ADD22A!C16="", "", ADD22A!C16)</f>
        <v>PR24_LPR</v>
      </c>
      <c r="AM16" s="9" t="str">
        <f>IF(ADD22A!D16="", "", ADD22A!D16)</f>
        <v>PR24_LPR_AFW</v>
      </c>
      <c r="AN16" s="9" t="str">
        <f>IF(ADD22A!E16="", "", ADD22A!E16)</f>
        <v>Time</v>
      </c>
      <c r="AO16" s="9">
        <f>IF(ADD22A!F16="", "", ADD22A!F16)</f>
        <v>0</v>
      </c>
      <c r="AP16" s="191" t="s">
        <v>176</v>
      </c>
      <c r="AQ16" s="191" t="s">
        <v>176</v>
      </c>
      <c r="AR16" s="191" t="s">
        <v>176</v>
      </c>
      <c r="AS16" s="191" t="s">
        <v>176</v>
      </c>
      <c r="AT16" s="191" t="s">
        <v>176</v>
      </c>
      <c r="AU16" s="191" t="s">
        <v>176</v>
      </c>
      <c r="AV16" s="191" t="s">
        <v>176</v>
      </c>
      <c r="AW16" s="191" t="s">
        <v>176</v>
      </c>
      <c r="AX16" s="191" t="s">
        <v>176</v>
      </c>
      <c r="AY16" s="191" t="s">
        <v>176</v>
      </c>
      <c r="AZ16" s="191" t="s">
        <v>176</v>
      </c>
      <c r="BA16" s="191" t="s">
        <v>176</v>
      </c>
      <c r="BB16" s="191" t="s">
        <v>176</v>
      </c>
      <c r="BC16" s="191" t="s">
        <v>176</v>
      </c>
      <c r="BD16" s="191" t="s">
        <v>176</v>
      </c>
      <c r="BE16" s="191" t="s">
        <v>176</v>
      </c>
      <c r="BF16" s="191" t="s">
        <v>176</v>
      </c>
      <c r="BG16" s="191" t="s">
        <v>176</v>
      </c>
      <c r="BH16" s="191" t="s">
        <v>176</v>
      </c>
      <c r="BI16" s="191" t="s">
        <v>176</v>
      </c>
      <c r="BJ16" s="191" t="s">
        <v>176</v>
      </c>
      <c r="BK16" s="191" t="s">
        <v>176</v>
      </c>
      <c r="BL16" s="191" t="s">
        <v>176</v>
      </c>
      <c r="BM16" s="192" t="s">
        <v>176</v>
      </c>
    </row>
    <row r="17" spans="1:65" ht="50.25" customHeight="1" x14ac:dyDescent="0.3">
      <c r="A17" s="161"/>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34"/>
      <c r="AF17" s="5" t="s">
        <v>177</v>
      </c>
      <c r="AG17" s="240"/>
      <c r="AH17" s="5"/>
      <c r="AI17" s="208"/>
      <c r="AJ17" s="34"/>
      <c r="AK17" s="80" t="str">
        <f>IF(ADD22A!B17="", "", ADD22A!B17)</f>
        <v>Streetworks collaboration</v>
      </c>
      <c r="AL17" s="9" t="str">
        <f>IF(ADD22A!C17="", "", ADD22A!C17)</f>
        <v>PR24_SWC</v>
      </c>
      <c r="AM17" s="9" t="str">
        <f>IF(ADD22A!D17="", "", ADD22A!D17)</f>
        <v>PR24_SWC_AFW</v>
      </c>
      <c r="AN17" s="9" t="str">
        <f>IF(ADD22A!E17="", "", ADD22A!E17)</f>
        <v>Number</v>
      </c>
      <c r="AO17" s="9">
        <f>IF(ADD22A!F17="", "", ADD22A!F17)</f>
        <v>0</v>
      </c>
      <c r="AP17" s="111" t="s">
        <v>178</v>
      </c>
      <c r="AQ17" s="111" t="s">
        <v>178</v>
      </c>
      <c r="AR17" s="111" t="s">
        <v>178</v>
      </c>
      <c r="AS17" s="111" t="s">
        <v>178</v>
      </c>
      <c r="AT17" s="111" t="s">
        <v>178</v>
      </c>
      <c r="AU17" s="111" t="s">
        <v>178</v>
      </c>
      <c r="AV17" s="111" t="s">
        <v>178</v>
      </c>
      <c r="AW17" s="111" t="s">
        <v>178</v>
      </c>
      <c r="AX17" s="111" t="s">
        <v>178</v>
      </c>
      <c r="AY17" s="111" t="s">
        <v>178</v>
      </c>
      <c r="AZ17" s="111" t="s">
        <v>178</v>
      </c>
      <c r="BA17" s="111" t="s">
        <v>178</v>
      </c>
      <c r="BB17" s="111" t="s">
        <v>178</v>
      </c>
      <c r="BC17" s="111" t="s">
        <v>178</v>
      </c>
      <c r="BD17" s="111" t="s">
        <v>178</v>
      </c>
      <c r="BE17" s="111" t="s">
        <v>178</v>
      </c>
      <c r="BF17" s="111" t="s">
        <v>178</v>
      </c>
      <c r="BG17" s="111" t="s">
        <v>178</v>
      </c>
      <c r="BH17" s="111" t="s">
        <v>178</v>
      </c>
      <c r="BI17" s="111" t="s">
        <v>178</v>
      </c>
      <c r="BJ17" s="111" t="s">
        <v>178</v>
      </c>
      <c r="BK17" s="111" t="s">
        <v>178</v>
      </c>
      <c r="BL17" s="111" t="s">
        <v>178</v>
      </c>
      <c r="BM17" s="111" t="s">
        <v>178</v>
      </c>
    </row>
    <row r="18" spans="1:65" ht="50.25" customHeight="1" x14ac:dyDescent="0.3">
      <c r="A18" s="161"/>
      <c r="B18" s="14" t="str">
        <f>IF(ADD22A!B18="", "", ADD22A!B18)</f>
        <v>Wonderful Windermere</v>
      </c>
      <c r="C18" s="60" t="str">
        <f>IF(ADD22A!C18="", "", ADD22A!C18)</f>
        <v>PR24_WW</v>
      </c>
      <c r="D18" s="60" t="str">
        <f>IF(ADD22A!D18="", "", ADD22A!D18)</f>
        <v>PR24_WW_AFW</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179</v>
      </c>
      <c r="AG18" s="38"/>
      <c r="AH18" s="5"/>
      <c r="AI18" s="208"/>
      <c r="AJ18" s="34"/>
      <c r="AK18" s="80" t="str">
        <f>IF(ADD22A!B18="", "", ADD22A!B18)</f>
        <v>Wonderful Windermere</v>
      </c>
      <c r="AL18" s="9" t="str">
        <f>IF(ADD22A!C18="", "", ADD22A!C18)</f>
        <v>PR24_WW</v>
      </c>
      <c r="AM18" s="9" t="str">
        <f>IF(ADD22A!D18="", "", ADD22A!D18)</f>
        <v>PR24_WW_AFW</v>
      </c>
      <c r="AN18" s="9" t="str">
        <f>IF(ADD22A!E18="", "", ADD22A!E18)</f>
        <v>Kg</v>
      </c>
      <c r="AO18" s="9">
        <f>IF(ADD22A!F18="", "", ADD22A!F18)</f>
        <v>2</v>
      </c>
      <c r="AP18" s="111" t="s">
        <v>180</v>
      </c>
      <c r="AQ18" s="111" t="s">
        <v>180</v>
      </c>
      <c r="AR18" s="111" t="s">
        <v>180</v>
      </c>
      <c r="AS18" s="111" t="s">
        <v>180</v>
      </c>
      <c r="AT18" s="111" t="s">
        <v>180</v>
      </c>
      <c r="AU18" s="111" t="s">
        <v>180</v>
      </c>
      <c r="AV18" s="111" t="s">
        <v>180</v>
      </c>
      <c r="AW18" s="111" t="s">
        <v>180</v>
      </c>
      <c r="AX18" s="111" t="s">
        <v>180</v>
      </c>
      <c r="AY18" s="111" t="s">
        <v>180</v>
      </c>
      <c r="AZ18" s="111" t="s">
        <v>180</v>
      </c>
      <c r="BA18" s="111" t="s">
        <v>180</v>
      </c>
      <c r="BB18" s="111" t="s">
        <v>180</v>
      </c>
      <c r="BC18" s="111" t="s">
        <v>180</v>
      </c>
      <c r="BD18" s="111" t="s">
        <v>180</v>
      </c>
      <c r="BE18" s="111" t="s">
        <v>180</v>
      </c>
      <c r="BF18" s="111" t="s">
        <v>180</v>
      </c>
      <c r="BG18" s="111" t="s">
        <v>180</v>
      </c>
      <c r="BH18" s="111" t="s">
        <v>180</v>
      </c>
      <c r="BI18" s="111" t="s">
        <v>180</v>
      </c>
      <c r="BJ18" s="111" t="s">
        <v>180</v>
      </c>
      <c r="BK18" s="111" t="s">
        <v>180</v>
      </c>
      <c r="BL18" s="111" t="s">
        <v>180</v>
      </c>
      <c r="BM18" s="111" t="s">
        <v>180</v>
      </c>
    </row>
    <row r="19" spans="1:65" ht="50.25" customHeight="1" x14ac:dyDescent="0.3">
      <c r="A19" s="161"/>
      <c r="B19" s="14" t="str">
        <f>IF(ADD22A!B19="", "", ADD22A!B19)</f>
        <v>Embedded greenhouse gas emissions [AFW]</v>
      </c>
      <c r="C19" s="273" t="str">
        <f>IF(ADD22A!C19="", "", ADD22A!C19)</f>
        <v/>
      </c>
      <c r="D19" s="273" t="str">
        <f>IF(ADD22A!D19="", "", ADD22A!D19)</f>
        <v/>
      </c>
      <c r="E19" s="371" t="str">
        <f>IF(ADD22A!E19="", "", ADD22A!E19)</f>
        <v>%</v>
      </c>
      <c r="F19" s="372">
        <f>IF(ADD22A!F19="", "", ADD22A!F19)</f>
        <v>2</v>
      </c>
      <c r="G19" s="398">
        <v>0</v>
      </c>
      <c r="H19" s="398">
        <v>0</v>
      </c>
      <c r="I19" s="398">
        <v>0</v>
      </c>
      <c r="J19" s="398">
        <v>0</v>
      </c>
      <c r="K19" s="398">
        <v>0</v>
      </c>
      <c r="L19" s="398">
        <v>0</v>
      </c>
      <c r="M19" s="398">
        <v>0</v>
      </c>
      <c r="N19" s="398">
        <v>0</v>
      </c>
      <c r="O19" s="398">
        <v>0</v>
      </c>
      <c r="P19" s="398">
        <v>0</v>
      </c>
      <c r="Q19" s="398">
        <v>0</v>
      </c>
      <c r="R19" s="398">
        <v>0</v>
      </c>
      <c r="S19" s="398">
        <v>0</v>
      </c>
      <c r="T19" s="398">
        <v>0</v>
      </c>
      <c r="U19" s="398">
        <v>0</v>
      </c>
      <c r="V19" s="398">
        <v>0.09</v>
      </c>
      <c r="W19" s="398">
        <v>0.11</v>
      </c>
      <c r="X19" s="398">
        <v>0.13</v>
      </c>
      <c r="Y19" s="398">
        <v>0.14000000000000001</v>
      </c>
      <c r="Z19" s="398">
        <v>0.15</v>
      </c>
      <c r="AA19" s="398">
        <v>0.15</v>
      </c>
      <c r="AB19" s="398">
        <v>0.16</v>
      </c>
      <c r="AC19" s="398">
        <v>0.16</v>
      </c>
      <c r="AD19" s="398">
        <v>0.16</v>
      </c>
      <c r="AE19" s="34"/>
      <c r="AF19" s="5" t="s">
        <v>181</v>
      </c>
      <c r="AG19" s="38"/>
      <c r="AH19" s="5"/>
      <c r="AI19" s="208"/>
      <c r="AJ19" s="34"/>
      <c r="AK19" s="80" t="str">
        <f>IF(ADD22A!B19="", "", ADD22A!B19)</f>
        <v>Embedded greenhouse gas emissions [AFW]</v>
      </c>
      <c r="AL19" s="9" t="str">
        <f>IF(ADD22A!C19="", "", ADD22A!C19)</f>
        <v/>
      </c>
      <c r="AM19" s="9" t="str">
        <f>IF(ADD22A!D19="", "", ADD22A!D19)</f>
        <v/>
      </c>
      <c r="AN19" s="372" t="str">
        <f>IF(ADD22A!E19="", "", ADD22A!E19)</f>
        <v>%</v>
      </c>
      <c r="AO19" s="372">
        <f>IF(ADD22A!F19="", "", ADD22A!F19)</f>
        <v>2</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x14ac:dyDescent="0.3">
      <c r="A20" s="161"/>
      <c r="B20" s="14" t="str">
        <f>IF(ADD22A!B20="", "", ADD22A!B20)</f>
        <v>Bespoke PC 2</v>
      </c>
      <c r="C20" s="273" t="str">
        <f>IF(ADD22A!C20="", "", ADD22A!C20)</f>
        <v/>
      </c>
      <c r="D20" s="273" t="str">
        <f>IF(ADD22A!D20="", "", ADD22A!D20)</f>
        <v/>
      </c>
      <c r="E20" s="371" t="str">
        <f>IF(ADD22A!E20="", "", ADD22A!E20)</f>
        <v/>
      </c>
      <c r="F20" s="372" t="str">
        <f>IF(ADD22A!F20="", "", ADD22A!F20)</f>
        <v/>
      </c>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4"/>
      <c r="AF20" s="5" t="s">
        <v>182</v>
      </c>
      <c r="AG20" s="38"/>
      <c r="AH20" s="5"/>
      <c r="AI20" s="208"/>
      <c r="AJ20" s="34"/>
      <c r="AK20" s="80" t="str">
        <f>IF(ADD22A!B20="", "", ADD22A!B20)</f>
        <v>Bespoke PC 2</v>
      </c>
      <c r="AL20" s="9" t="str">
        <f>IF(ADD22A!C20="", "", ADD22A!C20)</f>
        <v/>
      </c>
      <c r="AM20" s="9" t="str">
        <f>IF(ADD22A!D20="", "", ADD22A!D20)</f>
        <v/>
      </c>
      <c r="AN20" s="372" t="str">
        <f>IF(ADD22A!E20="", "", ADD22A!E20)</f>
        <v/>
      </c>
      <c r="AO20" s="372"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x14ac:dyDescent="0.35">
      <c r="A21" s="161"/>
      <c r="B21" s="11" t="str">
        <f>IF(ADD22A!B21="", "", ADD22A!B21)</f>
        <v>Bespoke PC 3</v>
      </c>
      <c r="C21" s="274" t="str">
        <f>IF(ADD22A!C21="", "", ADD22A!C21)</f>
        <v/>
      </c>
      <c r="D21" s="274" t="str">
        <f>IF(ADD22A!D21="", "", ADD22A!D21)</f>
        <v/>
      </c>
      <c r="E21" s="373" t="str">
        <f>IF(ADD22A!E21="", "", ADD22A!E21)</f>
        <v/>
      </c>
      <c r="F21" s="374"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183</v>
      </c>
      <c r="AG21" s="38"/>
      <c r="AH21" s="4"/>
      <c r="AI21" s="208"/>
      <c r="AJ21" s="34"/>
      <c r="AK21" s="81" t="str">
        <f>IF(ADD22A!B21="", "", ADD22A!B21)</f>
        <v>Bespoke PC 3</v>
      </c>
      <c r="AL21" s="8" t="str">
        <f>IF(ADD22A!C21="", "", ADD22A!C21)</f>
        <v/>
      </c>
      <c r="AM21" s="8" t="str">
        <f>IF(ADD22A!D21="", "", ADD22A!D21)</f>
        <v/>
      </c>
      <c r="AN21" s="374" t="str">
        <f>IF(ADD22A!E21="", "", ADD22A!E21)</f>
        <v/>
      </c>
      <c r="AO21" s="374"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B6:B7"/>
    <mergeCell ref="AN6:AN7"/>
    <mergeCell ref="AK4:BM4"/>
    <mergeCell ref="AP6:BM6"/>
    <mergeCell ref="AK2:AL2"/>
    <mergeCell ref="E6:E7"/>
    <mergeCell ref="AH6:AH7"/>
    <mergeCell ref="AL6:AL7"/>
    <mergeCell ref="AO6:AO7"/>
    <mergeCell ref="F6:F7"/>
    <mergeCell ref="G6:AD6"/>
    <mergeCell ref="AF6:AF7"/>
    <mergeCell ref="AK6:AK7"/>
    <mergeCell ref="AM6:AM7"/>
    <mergeCell ref="B4:AH4"/>
    <mergeCell ref="D6:D7"/>
    <mergeCell ref="C6:C7"/>
  </mergeCells>
  <phoneticPr fontId="44" type="noConversion"/>
  <conditionalFormatting sqref="E11:F11 C12:E13 E14:E21 AD17">
    <cfRule type="cellIs" dxfId="18" priority="10" operator="equal">
      <formula>0</formula>
    </cfRule>
  </conditionalFormatting>
  <conditionalFormatting sqref="F9:AC9">
    <cfRule type="cellIs" dxfId="17" priority="6" operator="equal">
      <formula>0</formula>
    </cfRule>
  </conditionalFormatting>
  <conditionalFormatting sqref="BM17">
    <cfRule type="cellIs" dxfId="16" priority="1"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zoomScale="60" zoomScaleNormal="60" workbookViewId="0">
      <selection activeCell="G19" sqref="G19"/>
    </sheetView>
  </sheetViews>
  <sheetFormatPr defaultColWidth="8.58203125" defaultRowHeight="20.25" customHeight="1" x14ac:dyDescent="0.3"/>
  <cols>
    <col min="1" max="1" width="9.5" style="32" customWidth="1"/>
    <col min="2" max="2" width="53.58203125" style="32" customWidth="1"/>
    <col min="3" max="3" width="18.75" style="32" customWidth="1"/>
    <col min="4" max="4" width="22.75" style="32" customWidth="1"/>
    <col min="5" max="5" width="18.33203125" style="32" customWidth="1"/>
    <col min="6" max="6" width="8.25" style="32" customWidth="1"/>
    <col min="7" max="8" width="12.08203125" style="32" customWidth="1"/>
    <col min="9" max="9" width="11.08203125" style="32" customWidth="1"/>
    <col min="10" max="20" width="12.08203125" style="32" customWidth="1"/>
    <col min="21" max="21" width="53.58203125" style="32" customWidth="1"/>
    <col min="22" max="22" width="18.75" style="32" customWidth="1"/>
    <col min="23" max="23" width="22.75" style="32" customWidth="1"/>
    <col min="24" max="25" width="12.08203125" style="32" customWidth="1"/>
    <col min="26" max="26" width="11.08203125" style="32" customWidth="1"/>
    <col min="27" max="36" width="12.08203125" style="32" customWidth="1"/>
    <col min="37" max="37" width="3.58203125" style="32" customWidth="1"/>
    <col min="38" max="38" width="13.33203125" style="32" customWidth="1"/>
    <col min="39" max="39" width="2.08203125" style="32" customWidth="1"/>
    <col min="40" max="40" width="10.75" style="32" customWidth="1"/>
    <col min="41" max="42" width="6.33203125" style="32" customWidth="1"/>
    <col min="43" max="43" width="46.5" style="32" customWidth="1"/>
    <col min="44" max="44" width="22.25" style="32" customWidth="1"/>
    <col min="45" max="45" width="23" style="32" customWidth="1"/>
    <col min="46" max="46" width="17.83203125" style="32" customWidth="1"/>
    <col min="47" max="47" width="6.83203125" style="32" customWidth="1"/>
    <col min="48" max="60" width="26.5" style="32" customWidth="1"/>
    <col min="61" max="61" width="24.25" style="32" customWidth="1"/>
    <col min="62" max="16384" width="8.58203125" style="32"/>
  </cols>
  <sheetData>
    <row r="2" spans="1:61" ht="20.25" customHeight="1" x14ac:dyDescent="0.3">
      <c r="A2" s="205"/>
      <c r="B2" s="206" t="s">
        <v>184</v>
      </c>
      <c r="C2" s="232"/>
      <c r="D2" s="232"/>
      <c r="E2" s="233"/>
      <c r="F2" s="233"/>
      <c r="G2" s="233"/>
      <c r="H2" s="233"/>
      <c r="I2" s="205"/>
      <c r="U2" s="206" t="s">
        <v>184</v>
      </c>
      <c r="V2" s="232"/>
      <c r="W2" s="232"/>
      <c r="X2" s="233"/>
      <c r="Y2" s="233"/>
      <c r="Z2" s="205"/>
      <c r="AL2" s="205"/>
      <c r="AM2" s="205"/>
      <c r="AN2" s="205"/>
      <c r="AQ2" s="446" t="s">
        <v>96</v>
      </c>
      <c r="AR2" s="447"/>
      <c r="AS2" s="447"/>
      <c r="AT2" s="447"/>
      <c r="AU2" s="447"/>
      <c r="AV2" s="447"/>
      <c r="AW2" s="205"/>
    </row>
    <row r="3" spans="1:61" ht="20.25" customHeight="1" x14ac:dyDescent="0.4">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x14ac:dyDescent="0.3">
      <c r="A4" s="161"/>
      <c r="B4" s="448" t="s">
        <v>13</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P4" s="161"/>
      <c r="AQ4" s="448" t="str">
        <f>B4</f>
        <v>Outcome performance from enhancement expenditure - Bespoke performance commitments</v>
      </c>
      <c r="AR4" s="447"/>
      <c r="AS4" s="447"/>
      <c r="AT4" s="447"/>
      <c r="AU4" s="447"/>
      <c r="AV4" s="447"/>
      <c r="AW4" s="447"/>
      <c r="AX4" s="447"/>
      <c r="AY4" s="447"/>
      <c r="AZ4" s="447"/>
      <c r="BA4" s="447"/>
      <c r="BB4" s="447"/>
      <c r="BC4" s="447"/>
      <c r="BD4" s="447"/>
      <c r="BE4" s="447"/>
      <c r="BF4" s="447"/>
      <c r="BG4" s="447"/>
      <c r="BH4" s="447"/>
      <c r="BI4" s="447"/>
    </row>
    <row r="5" spans="1:61" ht="20.25" customHeight="1" thickBot="1" x14ac:dyDescent="0.35">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x14ac:dyDescent="0.4">
      <c r="A6" s="34"/>
      <c r="B6" s="442" t="s">
        <v>97</v>
      </c>
      <c r="C6" s="449" t="s">
        <v>98</v>
      </c>
      <c r="D6" s="449" t="s">
        <v>99</v>
      </c>
      <c r="E6" s="444" t="s">
        <v>100</v>
      </c>
      <c r="F6" s="444" t="s">
        <v>101</v>
      </c>
      <c r="G6" s="457" t="s">
        <v>185</v>
      </c>
      <c r="H6" s="458"/>
      <c r="I6" s="458"/>
      <c r="J6" s="458"/>
      <c r="K6" s="458"/>
      <c r="L6" s="458"/>
      <c r="M6" s="458"/>
      <c r="N6" s="458"/>
      <c r="O6" s="458"/>
      <c r="P6" s="458"/>
      <c r="Q6" s="458"/>
      <c r="R6" s="458"/>
      <c r="S6" s="459"/>
      <c r="T6" s="88"/>
      <c r="U6" s="442" t="s">
        <v>97</v>
      </c>
      <c r="V6" s="449" t="s">
        <v>98</v>
      </c>
      <c r="W6" s="449" t="s">
        <v>99</v>
      </c>
      <c r="X6" s="457" t="s">
        <v>186</v>
      </c>
      <c r="Y6" s="458"/>
      <c r="Z6" s="458"/>
      <c r="AA6" s="458"/>
      <c r="AB6" s="458"/>
      <c r="AC6" s="458"/>
      <c r="AD6" s="458"/>
      <c r="AE6" s="458"/>
      <c r="AF6" s="458"/>
      <c r="AG6" s="458"/>
      <c r="AH6" s="458"/>
      <c r="AI6" s="458"/>
      <c r="AJ6" s="459"/>
      <c r="AK6" s="58"/>
      <c r="AL6" s="440" t="s">
        <v>103</v>
      </c>
      <c r="AM6" s="88"/>
      <c r="AN6" s="440" t="s">
        <v>104</v>
      </c>
      <c r="AO6" s="56"/>
      <c r="AP6" s="58"/>
      <c r="AQ6" s="442" t="str">
        <f>B6</f>
        <v>Line description</v>
      </c>
      <c r="AR6" s="449" t="s">
        <v>98</v>
      </c>
      <c r="AS6" s="449" t="s">
        <v>99</v>
      </c>
      <c r="AT6" s="444" t="s">
        <v>100</v>
      </c>
      <c r="AU6" s="449" t="s">
        <v>101</v>
      </c>
      <c r="AV6" s="451" t="s">
        <v>102</v>
      </c>
      <c r="AW6" s="452"/>
      <c r="AX6" s="452"/>
      <c r="AY6" s="452"/>
      <c r="AZ6" s="452"/>
      <c r="BA6" s="452"/>
      <c r="BB6" s="452"/>
      <c r="BC6" s="452"/>
      <c r="BD6" s="452"/>
      <c r="BE6" s="452"/>
      <c r="BF6" s="452"/>
      <c r="BG6" s="452"/>
      <c r="BH6" s="453"/>
      <c r="BI6" s="57"/>
    </row>
    <row r="7" spans="1:61" s="33" customFormat="1" ht="20.25" customHeight="1" thickBot="1" x14ac:dyDescent="0.4">
      <c r="A7" s="34"/>
      <c r="B7" s="443"/>
      <c r="C7" s="450"/>
      <c r="D7" s="450"/>
      <c r="E7" s="445"/>
      <c r="F7" s="445"/>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43"/>
      <c r="V7" s="450"/>
      <c r="W7" s="450"/>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41"/>
      <c r="AM7" s="88"/>
      <c r="AN7" s="441"/>
      <c r="AO7" s="56"/>
      <c r="AP7" s="58"/>
      <c r="AQ7" s="443"/>
      <c r="AR7" s="450"/>
      <c r="AS7" s="450"/>
      <c r="AT7" s="445"/>
      <c r="AU7" s="450"/>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x14ac:dyDescent="0.35">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x14ac:dyDescent="0.4">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x14ac:dyDescent="0.4">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x14ac:dyDescent="0.4">
      <c r="A11" s="34"/>
      <c r="B11" s="19" t="str">
        <f>IF(ADD22A!B11="", "", ADD22A!B11)</f>
        <v>Capital carbon</v>
      </c>
      <c r="C11" s="64" t="str">
        <f>IF(ADD22A!C11="", "", ADD22A!C11)</f>
        <v>PR24_CC</v>
      </c>
      <c r="D11" s="64" t="str">
        <f>IF(ADD22A!D11="", "", ADD22A!D11)</f>
        <v>PR24_CC_AFW</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str">
        <f>IF(ADD22A!D11="", "", ADD22A!D11)</f>
        <v>PR24_CC_AFW</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187</v>
      </c>
      <c r="AM11" s="240"/>
      <c r="AN11" s="6"/>
      <c r="AO11" s="208"/>
      <c r="AP11" s="34"/>
      <c r="AQ11" s="19" t="str">
        <f>IF(ADD22A!B11="", "", ADD22A!B11)</f>
        <v>Capital carbon</v>
      </c>
      <c r="AR11" s="64" t="str">
        <f>IF(ADD22A!C11="", "", ADD22A!C11)</f>
        <v>PR24_CC</v>
      </c>
      <c r="AS11" s="64" t="str">
        <f>IF(ADD22A!D11="", "", ADD22A!D11)</f>
        <v>PR24_CC_AFW</v>
      </c>
      <c r="AT11" s="193" t="str">
        <f>IF(ADD22A!E11="", "", ADD22A!E11)</f>
        <v>%</v>
      </c>
      <c r="AU11" s="10">
        <f>IF(ADD22A!F11="", "", ADD22A!F11)</f>
        <v>2</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241"/>
    </row>
    <row r="12" spans="1:61" s="33" customFormat="1" ht="48" customHeight="1" thickBot="1" x14ac:dyDescent="0.4">
      <c r="A12" s="34"/>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str">
        <f>IF(ADD22A!D12="", "", ADD22A!D12)</f>
        <v>PR24_EGG_SWB_AFW</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189</v>
      </c>
      <c r="AM12" s="240"/>
      <c r="AN12" s="53"/>
      <c r="AO12" s="208"/>
      <c r="AP12" s="34"/>
      <c r="AQ12" s="14" t="str">
        <f>IF(ADD22A!B12="", "", ADD22A!B12)</f>
        <v>Embodied greenhouse gas emissions [SWB]</v>
      </c>
      <c r="AR12" s="60" t="str">
        <f>IF(ADD22A!C12="", "", ADD22A!C12)</f>
        <v>PR24_EGG_SWB</v>
      </c>
      <c r="AS12" s="60" t="str">
        <f>IF(ADD22A!D12="", "", ADD22A!D12)</f>
        <v>PR24_EGG_SWB_AFW</v>
      </c>
      <c r="AT12" s="194" t="str">
        <f>IF(ADD22A!E12="", "", ADD22A!E12)</f>
        <v>%</v>
      </c>
      <c r="AU12" s="9">
        <f>IF(ADD22A!F12="", "", ADD22A!F12)</f>
        <v>2</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241"/>
    </row>
    <row r="13" spans="1:61" s="33" customFormat="1" ht="48" customHeight="1" thickBot="1" x14ac:dyDescent="0.4">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191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241"/>
    </row>
    <row r="14" spans="1:61" s="33" customFormat="1" ht="48" customHeight="1" thickBot="1" x14ac:dyDescent="0.4">
      <c r="A14" s="34"/>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str">
        <f>IF(ADD22A!D14="", "", ADD22A!D14)</f>
        <v>PR24_LEAD_AFW</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193</v>
      </c>
      <c r="AM14" s="240"/>
      <c r="AN14" s="53"/>
      <c r="AO14" s="208"/>
      <c r="AP14" s="34"/>
      <c r="AQ14" s="14" t="str">
        <f>IF(ADD22A!B14="", "", ADD22A!B14)</f>
        <v>Lead pipe replacement</v>
      </c>
      <c r="AR14" s="60" t="str">
        <f>IF(ADD22A!C14="", "", ADD22A!C14)</f>
        <v>PR24_LEAD</v>
      </c>
      <c r="AS14" s="60" t="str">
        <f>IF(ADD22A!D14="", "", ADD22A!D14)</f>
        <v>PR24_LEAD_AFW</v>
      </c>
      <c r="AT14" s="194" t="str">
        <f>IF(ADD22A!E14="", "", ADD22A!E14)</f>
        <v>Number</v>
      </c>
      <c r="AU14" s="9">
        <f>IF(ADD22A!F14="", "", ADD22A!F14)</f>
        <v>2</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241"/>
    </row>
    <row r="15" spans="1:61" s="33" customFormat="1" ht="48" customHeight="1" thickBot="1" x14ac:dyDescent="0.4">
      <c r="A15" s="34"/>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292"/>
      <c r="T15" s="34"/>
      <c r="U15" s="170" t="str">
        <f>IF(ADD22A!B15="", "", ADD22A!B15)</f>
        <v>Lower carbon concrete</v>
      </c>
      <c r="V15" s="9" t="str">
        <f>IF(ADD22A!C15="", "", ADD22A!C15)</f>
        <v>PR24_LCC</v>
      </c>
      <c r="W15" s="9" t="str">
        <f>IF(ADD22A!D15="", "", ADD22A!D15)</f>
        <v>PR24_LCC_AFW</v>
      </c>
      <c r="X15" s="304" t="e">
        <f>IF((ADD22B!R15+ADD22C!G15)=ADD22A!R15, "YES", "NO")</f>
        <v>#DIV/0!</v>
      </c>
      <c r="Y15" s="304" t="e">
        <f>IF((ADD22B!S15+ADD22C!H15)=ADD22A!S15, "YES", "NO")</f>
        <v>#DIV/0!</v>
      </c>
      <c r="Z15" s="304" t="e">
        <f>IF((ADD22B!T15+ADD22C!I15)=ADD22A!T15, "YES", "NO")</f>
        <v>#DIV/0!</v>
      </c>
      <c r="AA15" s="304" t="e">
        <f>IF((ADD22B!U15+ADD22C!J15)=ADD22A!U15, "YES", "NO")</f>
        <v>#DIV/0!</v>
      </c>
      <c r="AB15" s="304" t="e">
        <f>IF((ADD22B!V15+ADD22C!K15)=ADD22A!V15, "YES", "NO")</f>
        <v>#DIV/0!</v>
      </c>
      <c r="AC15" s="304" t="e">
        <f>IF((ADD22B!W15+ADD22C!L15)=ADD22A!W15, "YES", "NO")</f>
        <v>#DIV/0!</v>
      </c>
      <c r="AD15" s="304" t="e">
        <f>IF((ADD22B!X15+ADD22C!M15)=ADD22A!X15, "YES", "NO")</f>
        <v>#DIV/0!</v>
      </c>
      <c r="AE15" s="304" t="e">
        <f>IF((ADD22B!Y15+ADD22C!N15)=ADD22A!Y15, "YES", "NO")</f>
        <v>#DIV/0!</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195</v>
      </c>
      <c r="AM15" s="240"/>
      <c r="AN15" s="53"/>
      <c r="AO15" s="208"/>
      <c r="AP15" s="34"/>
      <c r="AQ15" s="14" t="str">
        <f>IF(ADD22A!B15="", "", ADD22A!B15)</f>
        <v>Lower carbon concrete</v>
      </c>
      <c r="AR15" s="60" t="str">
        <f>IF(ADD22A!C15="", "", ADD22A!C15)</f>
        <v>PR24_LCC</v>
      </c>
      <c r="AS15" s="60" t="str">
        <f>IF(ADD22A!D15="", "", ADD22A!D15)</f>
        <v>PR24_LCC_AFW</v>
      </c>
      <c r="AT15" s="194" t="str">
        <f>IF(ADD22A!E15="", "", ADD22A!E15)</f>
        <v>%</v>
      </c>
      <c r="AU15" s="9">
        <f>IF(ADD22A!F15="", "", ADD22A!F15)</f>
        <v>2</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241"/>
    </row>
    <row r="16" spans="1:61" s="33" customFormat="1" ht="48" customHeight="1" x14ac:dyDescent="0.35">
      <c r="A16" s="34"/>
      <c r="B16" s="14" t="str">
        <f>IF(ADD22A!B16="", "", ADD22A!B16)</f>
        <v>Low pressure</v>
      </c>
      <c r="C16" s="60" t="str">
        <f>IF(ADD22A!C16="", "", ADD22A!C16)</f>
        <v>PR24_LPR</v>
      </c>
      <c r="D16" s="60" t="str">
        <f>IF(ADD22A!D16="", "", ADD22A!D16)</f>
        <v>PR24_LPR_AFW</v>
      </c>
      <c r="E16" s="194" t="str">
        <f>IF(ADD22A!E16="", "", ADD22A!E16)</f>
        <v>Time</v>
      </c>
      <c r="F16" s="9">
        <f>IF(ADD22A!F16="", "", ADD22A!F16)</f>
        <v>0</v>
      </c>
      <c r="G16" s="395">
        <v>0</v>
      </c>
      <c r="H16" s="395">
        <v>0</v>
      </c>
      <c r="I16" s="395">
        <v>0</v>
      </c>
      <c r="J16" s="395">
        <v>0</v>
      </c>
      <c r="K16" s="395">
        <v>0</v>
      </c>
      <c r="L16" s="395">
        <v>0</v>
      </c>
      <c r="M16" s="395">
        <v>0</v>
      </c>
      <c r="N16" s="395">
        <v>0</v>
      </c>
      <c r="O16" s="395">
        <v>0</v>
      </c>
      <c r="P16" s="395">
        <v>0</v>
      </c>
      <c r="Q16" s="395">
        <v>0</v>
      </c>
      <c r="R16" s="395">
        <v>0</v>
      </c>
      <c r="S16" s="396">
        <v>0</v>
      </c>
      <c r="T16" s="34"/>
      <c r="U16" s="170" t="str">
        <f>IF(ADD22A!B16="", "", ADD22A!B16)</f>
        <v>Low pressure</v>
      </c>
      <c r="V16" s="9" t="str">
        <f>IF(ADD22A!C16="", "", ADD22A!C16)</f>
        <v>PR24_LPR</v>
      </c>
      <c r="W16" s="9" t="str">
        <f>IF(ADD22A!D16="", "", ADD22A!D16)</f>
        <v>PR24_LPR_AFW</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197</v>
      </c>
      <c r="AM16" s="240"/>
      <c r="AN16" s="53"/>
      <c r="AO16" s="208"/>
      <c r="AP16" s="34"/>
      <c r="AQ16" s="14" t="str">
        <f>IF(ADD22A!B16="", "", ADD22A!B16)</f>
        <v>Low pressure</v>
      </c>
      <c r="AR16" s="60" t="str">
        <f>IF(ADD22A!C16="", "", ADD22A!C16)</f>
        <v>PR24_LPR</v>
      </c>
      <c r="AS16" s="60" t="str">
        <f>IF(ADD22A!D16="", "", ADD22A!D16)</f>
        <v>PR24_LPR_AFW</v>
      </c>
      <c r="AT16" s="194" t="str">
        <f>IF(ADD22A!E16="", "", ADD22A!E16)</f>
        <v>Time</v>
      </c>
      <c r="AU16" s="9">
        <f>IF(ADD22A!F16="", "", ADD22A!F16)</f>
        <v>0</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241"/>
    </row>
    <row r="17" spans="1:61" s="33" customFormat="1" ht="48" customHeight="1" thickBot="1" x14ac:dyDescent="0.4">
      <c r="A17" s="34"/>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293"/>
      <c r="H17" s="293"/>
      <c r="I17" s="293"/>
      <c r="J17" s="293"/>
      <c r="K17" s="293"/>
      <c r="L17" s="293"/>
      <c r="M17" s="293"/>
      <c r="N17" s="293"/>
      <c r="O17" s="293"/>
      <c r="P17" s="293"/>
      <c r="Q17" s="293"/>
      <c r="R17" s="293"/>
      <c r="S17" s="293"/>
      <c r="T17" s="34"/>
      <c r="U17" s="80" t="str">
        <f>IF(ADD22A!B17="", "", ADD22A!B17)</f>
        <v>Streetworks collaboration</v>
      </c>
      <c r="V17" s="9" t="str">
        <f>IF(ADD22A!C17="", "", ADD22A!C17)</f>
        <v>PR24_SWC</v>
      </c>
      <c r="W17" s="9" t="str">
        <f>IF(ADD22A!D17="", "", ADD22A!D17)</f>
        <v>PR24_SWC_AFW</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199</v>
      </c>
      <c r="AM17" s="240"/>
      <c r="AN17" s="5"/>
      <c r="AO17" s="208"/>
      <c r="AP17" s="34"/>
      <c r="AQ17" s="14" t="str">
        <f>IF(ADD22A!B17="", "", ADD22A!B17)</f>
        <v>Streetworks collaboration</v>
      </c>
      <c r="AR17" s="60" t="str">
        <f>IF(ADD22A!C17="", "", ADD22A!C17)</f>
        <v>PR24_SWC</v>
      </c>
      <c r="AS17" s="60" t="str">
        <f>IF(ADD22A!D17="", "", ADD22A!D17)</f>
        <v>PR24_SWC_AFW</v>
      </c>
      <c r="AT17" s="194" t="str">
        <f>IF(ADD22A!E17="", "", ADD22A!E17)</f>
        <v>Number</v>
      </c>
      <c r="AU17" s="9">
        <f>IF(ADD22A!F17="", "", ADD22A!F17)</f>
        <v>0</v>
      </c>
      <c r="AV17" s="293" t="s">
        <v>200</v>
      </c>
      <c r="AW17" s="293" t="s">
        <v>200</v>
      </c>
      <c r="AX17" s="293" t="s">
        <v>200</v>
      </c>
      <c r="AY17" s="293" t="s">
        <v>200</v>
      </c>
      <c r="AZ17" s="293" t="s">
        <v>200</v>
      </c>
      <c r="BA17" s="293" t="s">
        <v>200</v>
      </c>
      <c r="BB17" s="293" t="s">
        <v>200</v>
      </c>
      <c r="BC17" s="293" t="s">
        <v>200</v>
      </c>
      <c r="BD17" s="293" t="s">
        <v>200</v>
      </c>
      <c r="BE17" s="293" t="s">
        <v>200</v>
      </c>
      <c r="BF17" s="293" t="s">
        <v>200</v>
      </c>
      <c r="BG17" s="293" t="s">
        <v>200</v>
      </c>
      <c r="BH17" s="293" t="s">
        <v>200</v>
      </c>
      <c r="BI17" s="241"/>
    </row>
    <row r="18" spans="1:61" s="33" customFormat="1" ht="48" customHeight="1" thickBot="1" x14ac:dyDescent="0.4">
      <c r="A18" s="34"/>
      <c r="B18" s="14" t="str">
        <f>IF(ADD22A!B18="", "", ADD22A!B18)</f>
        <v>Wonderful Windermere</v>
      </c>
      <c r="C18" s="60" t="str">
        <f>IF(ADD22A!C18="", "", ADD22A!C18)</f>
        <v>PR24_WW</v>
      </c>
      <c r="D18" s="60" t="str">
        <f>IF(ADD22A!D18="", "", ADD22A!D18)</f>
        <v>PR24_WW_AFW</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str">
        <f>IF(ADD22A!D18="", "", ADD22A!D18)</f>
        <v>PR24_WW_AFW</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201</v>
      </c>
      <c r="AM18" s="38"/>
      <c r="AN18" s="4"/>
      <c r="AO18" s="208"/>
      <c r="AP18" s="34"/>
      <c r="AQ18" s="14" t="str">
        <f>IF(ADD22A!B18="", "", ADD22A!B18)</f>
        <v>Wonderful Windermere</v>
      </c>
      <c r="AR18" s="60" t="str">
        <f>IF(ADD22A!C18="", "", ADD22A!C18)</f>
        <v>PR24_WW</v>
      </c>
      <c r="AS18" s="60" t="str">
        <f>IF(ADD22A!D18="", "", ADD22A!D18)</f>
        <v>PR24_WW_AFW</v>
      </c>
      <c r="AT18" s="60" t="str">
        <f>IF(ADD22A!E18="", "", ADD22A!E18)</f>
        <v>Kg</v>
      </c>
      <c r="AU18" s="9">
        <f>IF(ADD22A!F18="", "", ADD22A!F18)</f>
        <v>2</v>
      </c>
      <c r="AV18" s="293" t="s">
        <v>202</v>
      </c>
      <c r="AW18" s="293" t="s">
        <v>202</v>
      </c>
      <c r="AX18" s="293" t="s">
        <v>202</v>
      </c>
      <c r="AY18" s="293" t="s">
        <v>202</v>
      </c>
      <c r="AZ18" s="293" t="s">
        <v>202</v>
      </c>
      <c r="BA18" s="293" t="s">
        <v>202</v>
      </c>
      <c r="BB18" s="293" t="s">
        <v>202</v>
      </c>
      <c r="BC18" s="293" t="s">
        <v>202</v>
      </c>
      <c r="BD18" s="293" t="s">
        <v>202</v>
      </c>
      <c r="BE18" s="293" t="s">
        <v>202</v>
      </c>
      <c r="BF18" s="293" t="s">
        <v>202</v>
      </c>
      <c r="BG18" s="293" t="s">
        <v>202</v>
      </c>
      <c r="BH18" s="293" t="s">
        <v>202</v>
      </c>
      <c r="BI18" s="241"/>
    </row>
    <row r="19" spans="1:61" s="33" customFormat="1" ht="48" customHeight="1" x14ac:dyDescent="0.35">
      <c r="A19" s="34"/>
      <c r="B19" s="14" t="str">
        <f>IF(ADD22A!B19="", "", ADD22A!B19)</f>
        <v>Embedded greenhouse gas emissions [AFW]</v>
      </c>
      <c r="C19" s="60" t="str">
        <f>IF(ADD22A!C19="", "", ADD22A!C19)</f>
        <v/>
      </c>
      <c r="D19" s="60" t="str">
        <f>IF(ADD22A!D19="", "", ADD22A!D19)</f>
        <v/>
      </c>
      <c r="E19" s="371" t="str">
        <f>IF(ADD22A!E19="", "", ADD22A!E19)</f>
        <v>%</v>
      </c>
      <c r="F19" s="372">
        <f>IF(ADD22A!F19="", "", ADD22A!F19)</f>
        <v>2</v>
      </c>
      <c r="G19" s="399">
        <v>0</v>
      </c>
      <c r="H19" s="399">
        <v>0</v>
      </c>
      <c r="I19" s="399">
        <v>0</v>
      </c>
      <c r="J19" s="399">
        <v>0</v>
      </c>
      <c r="K19" s="399">
        <v>0</v>
      </c>
      <c r="L19" s="399">
        <v>0</v>
      </c>
      <c r="M19" s="399">
        <v>0</v>
      </c>
      <c r="N19" s="399">
        <v>0</v>
      </c>
      <c r="O19" s="399">
        <v>0</v>
      </c>
      <c r="P19" s="399">
        <v>0</v>
      </c>
      <c r="Q19" s="399">
        <v>0</v>
      </c>
      <c r="R19" s="399">
        <v>0</v>
      </c>
      <c r="S19" s="399">
        <v>0</v>
      </c>
      <c r="T19" s="34"/>
      <c r="U19" s="80" t="str">
        <f>IF(ADD22A!B19="", "", ADD22A!B19)</f>
        <v>Embedded greenhouse gas emissions [AFW]</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NO</v>
      </c>
      <c r="AC19" s="304" t="str">
        <f>IF((ADD22B!W19+ADD22C!L19)=ADD22A!W19, "YES", "NO")</f>
        <v>NO</v>
      </c>
      <c r="AD19" s="304" t="str">
        <f>IF((ADD22B!X19+ADD22C!M19)=ADD22A!X19, "YES", "NO")</f>
        <v>NO</v>
      </c>
      <c r="AE19" s="304" t="str">
        <f>IF((ADD22B!Y19+ADD22C!N19)=ADD22A!Y19, "YES", "NO")</f>
        <v>NO</v>
      </c>
      <c r="AF19" s="304" t="str">
        <f>IF((ADD22B!Z19+ADD22C!O19)=ADD22A!Z19, "YES", "NO")</f>
        <v>NO</v>
      </c>
      <c r="AG19" s="304" t="str">
        <f>IF((ADD22B!AA19+ADD22C!P19)=ADD22A!AA19, "YES", "NO")</f>
        <v>NO</v>
      </c>
      <c r="AH19" s="304" t="str">
        <f>IF((ADD22B!AB19+ADD22C!Q19)=ADD22A!AB19, "YES", "NO")</f>
        <v>NO</v>
      </c>
      <c r="AI19" s="304" t="str">
        <f>IF((ADD22B!AC19+ADD22C!R19)=ADD22A!AC19, "YES", "NO")</f>
        <v>NO</v>
      </c>
      <c r="AJ19" s="304" t="str">
        <f>IF((ADD22B!AD19+ADD22C!S19)=ADD22A!AD19, "YES", "NO")</f>
        <v>NO</v>
      </c>
      <c r="AK19" s="34"/>
      <c r="AL19" s="4" t="s">
        <v>203</v>
      </c>
      <c r="AM19" s="38"/>
      <c r="AN19" s="4"/>
      <c r="AO19" s="208"/>
      <c r="AP19" s="34"/>
      <c r="AQ19" s="14" t="str">
        <f>IF(ADD22A!B19="", "", ADD22A!B19)</f>
        <v>Embedded greenhouse gas emissions [AFW]</v>
      </c>
      <c r="AR19" s="60" t="str">
        <f>IF(ADD22A!C19="", "", ADD22A!C19)</f>
        <v/>
      </c>
      <c r="AS19" s="60" t="str">
        <f>IF(ADD22A!D19="", "", ADD22A!D19)</f>
        <v/>
      </c>
      <c r="AT19" s="377" t="str">
        <f>IF(ADD22A!E19="", "", ADD22A!E19)</f>
        <v>%</v>
      </c>
      <c r="AU19" s="377">
        <f>IF(ADD22A!F19="", "", ADD22A!F19)</f>
        <v>2</v>
      </c>
      <c r="AV19" s="293"/>
      <c r="AW19" s="293"/>
      <c r="AX19" s="293"/>
      <c r="AY19" s="293"/>
      <c r="AZ19" s="293"/>
      <c r="BA19" s="293"/>
      <c r="BB19" s="293"/>
      <c r="BC19" s="293"/>
      <c r="BD19" s="293"/>
      <c r="BE19" s="293"/>
      <c r="BF19" s="293"/>
      <c r="BG19" s="293"/>
      <c r="BH19" s="293"/>
      <c r="BI19" s="241"/>
    </row>
    <row r="20" spans="1:61" s="33" customFormat="1" ht="48" customHeight="1" x14ac:dyDescent="0.35">
      <c r="A20" s="34"/>
      <c r="B20" s="14" t="str">
        <f>IF(ADD22A!B20="", "", ADD22A!B20)</f>
        <v>Bespoke PC 2</v>
      </c>
      <c r="C20" s="60" t="str">
        <f>IF(ADD22A!C20="", "", ADD22A!C20)</f>
        <v/>
      </c>
      <c r="D20" s="60" t="str">
        <f>IF(ADD22A!D20="", "", ADD22A!D20)</f>
        <v/>
      </c>
      <c r="E20" s="371" t="str">
        <f>IF(ADD22A!E20="", "", ADD22A!E20)</f>
        <v/>
      </c>
      <c r="F20" s="372" t="str">
        <f>IF(ADD22A!F20="", "", ADD22A!F20)</f>
        <v/>
      </c>
      <c r="G20" s="399">
        <v>0</v>
      </c>
      <c r="H20" s="399">
        <v>0</v>
      </c>
      <c r="I20" s="399">
        <v>0</v>
      </c>
      <c r="J20" s="399">
        <v>0</v>
      </c>
      <c r="K20" s="399">
        <v>0</v>
      </c>
      <c r="L20" s="399">
        <v>0</v>
      </c>
      <c r="M20" s="399">
        <v>0</v>
      </c>
      <c r="N20" s="399">
        <v>0</v>
      </c>
      <c r="O20" s="399">
        <v>0</v>
      </c>
      <c r="P20" s="399">
        <v>0</v>
      </c>
      <c r="Q20" s="399">
        <v>0</v>
      </c>
      <c r="R20" s="399">
        <v>0</v>
      </c>
      <c r="S20" s="399">
        <v>0</v>
      </c>
      <c r="T20" s="34"/>
      <c r="U20" s="80" t="str">
        <f>IF(ADD22A!B20="", "", ADD22A!B20)</f>
        <v>Bespoke PC 2</v>
      </c>
      <c r="V20" s="9" t="str">
        <f>IF(ADD22A!C20="", "", ADD22A!C20)</f>
        <v/>
      </c>
      <c r="W20" s="9" t="str">
        <f>IF(ADD22A!D20="", "", ADD22A!D20)</f>
        <v/>
      </c>
      <c r="X20" s="304" t="str">
        <f>IF((ADD22B!R20+ADD22C!G20)=ADD22A!R20, "YES", "NO")</f>
        <v>NO</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204</v>
      </c>
      <c r="AM20" s="38"/>
      <c r="AN20" s="4"/>
      <c r="AO20" s="208"/>
      <c r="AP20" s="34"/>
      <c r="AQ20" s="14" t="str">
        <f>IF(ADD22A!B20="", "", ADD22A!B20)</f>
        <v>Bespoke PC 2</v>
      </c>
      <c r="AR20" s="60" t="str">
        <f>IF(ADD22A!C20="", "", ADD22A!C20)</f>
        <v/>
      </c>
      <c r="AS20" s="60" t="str">
        <f>IF(ADD22A!D20="", "", ADD22A!D20)</f>
        <v/>
      </c>
      <c r="AT20" s="377" t="str">
        <f>IF(ADD22A!E20="", "", ADD22A!E20)</f>
        <v/>
      </c>
      <c r="AU20" s="377"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x14ac:dyDescent="0.4">
      <c r="A21" s="34"/>
      <c r="B21" s="11" t="str">
        <f>IF(ADD22A!B21="", "", ADD22A!B21)</f>
        <v>Bespoke PC 3</v>
      </c>
      <c r="C21" s="45" t="str">
        <f>IF(ADD22A!C21="", "", ADD22A!C21)</f>
        <v/>
      </c>
      <c r="D21" s="45" t="str">
        <f>IF(ADD22A!D21="", "", ADD22A!D21)</f>
        <v/>
      </c>
      <c r="E21" s="373" t="str">
        <f>IF(ADD22A!E21="", "", ADD22A!E21)</f>
        <v/>
      </c>
      <c r="F21" s="374"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205</v>
      </c>
      <c r="AM21" s="38"/>
      <c r="AN21" s="4"/>
      <c r="AO21" s="208"/>
      <c r="AP21" s="34"/>
      <c r="AQ21" s="11" t="str">
        <f>IF(ADD22A!B21="", "", ADD22A!B21)</f>
        <v>Bespoke PC 3</v>
      </c>
      <c r="AR21" s="45" t="str">
        <f>IF(ADD22A!C21="", "", ADD22A!C21)</f>
        <v/>
      </c>
      <c r="AS21" s="45" t="str">
        <f>IF(ADD22A!D21="", "", ADD22A!D21)</f>
        <v/>
      </c>
      <c r="AT21" s="373" t="str">
        <f>IF(ADD22A!E21="", "", ADD22A!E21)</f>
        <v/>
      </c>
      <c r="AU21" s="374"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5" priority="5" operator="equal">
      <formula>0</formula>
    </cfRule>
  </conditionalFormatting>
  <conditionalFormatting sqref="D8:F8">
    <cfRule type="cellIs" dxfId="14" priority="1" operator="equal">
      <formula>0</formula>
    </cfRule>
  </conditionalFormatting>
  <conditionalFormatting sqref="E11 C12:E13 E14:E21">
    <cfRule type="cellIs" dxfId="13" priority="4" operator="equal">
      <formula>0</formula>
    </cfRule>
  </conditionalFormatting>
  <conditionalFormatting sqref="AT11:AT17 AT21">
    <cfRule type="cellIs" dxfId="12" priority="6"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abSelected="1" topLeftCell="A14" zoomScale="70" zoomScaleNormal="70" workbookViewId="0">
      <selection activeCell="O21" sqref="O21"/>
    </sheetView>
  </sheetViews>
  <sheetFormatPr defaultColWidth="23.5" defaultRowHeight="20.25" customHeight="1" x14ac:dyDescent="0.3"/>
  <cols>
    <col min="1" max="1" width="3.58203125" style="32" customWidth="1"/>
    <col min="2" max="2" width="51.58203125" style="32" customWidth="1"/>
    <col min="3" max="3" width="16.33203125" style="32" customWidth="1"/>
    <col min="4" max="4" width="20.58203125" style="32" customWidth="1"/>
    <col min="5" max="13" width="11.83203125" style="32" customWidth="1"/>
    <col min="14" max="14" width="2.75" style="32" customWidth="1"/>
    <col min="15" max="23" width="12" style="32" customWidth="1"/>
    <col min="24" max="24" width="3.5" style="32" customWidth="1"/>
    <col min="25" max="25" width="48.58203125" style="32" customWidth="1"/>
    <col min="26" max="30" width="11.83203125" style="32" customWidth="1"/>
    <col min="31" max="31" width="2.58203125" style="32" customWidth="1"/>
    <col min="32" max="32" width="10.75" style="32" customWidth="1"/>
    <col min="33" max="33" width="1.75" style="32" customWidth="1"/>
    <col min="34" max="34" width="8.83203125" style="32" customWidth="1"/>
    <col min="35" max="36" width="6.5" style="32" customWidth="1"/>
    <col min="37" max="37" width="46.58203125" style="32" customWidth="1"/>
    <col min="38" max="38" width="16.58203125" style="32" customWidth="1"/>
    <col min="39" max="39" width="27.08203125" style="32" customWidth="1"/>
    <col min="40" max="48" width="22.83203125" style="32" customWidth="1"/>
    <col min="49" max="49" width="9.58203125" style="32" customWidth="1"/>
    <col min="50" max="58" width="22.83203125" style="32" customWidth="1"/>
    <col min="59" max="59" width="9.83203125" style="32" customWidth="1"/>
    <col min="60" max="65" width="22.83203125" style="32" customWidth="1"/>
    <col min="66" max="66" width="23.5" style="32" customWidth="1"/>
    <col min="67" max="16384" width="23.5" style="32"/>
  </cols>
  <sheetData>
    <row r="2" spans="1:68" ht="20.25" customHeight="1" x14ac:dyDescent="0.3">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69" t="s">
        <v>96</v>
      </c>
      <c r="AL2" s="447"/>
      <c r="AM2" s="447"/>
      <c r="AN2" s="44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x14ac:dyDescent="0.4">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x14ac:dyDescent="0.3">
      <c r="A4" s="161"/>
      <c r="B4" s="448" t="s">
        <v>27</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J4" s="161"/>
      <c r="AK4" s="448" t="str">
        <f>B4</f>
        <v>Outcome performance - ODIs (financial)</v>
      </c>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row>
    <row r="5" spans="1:68" ht="20.25" customHeight="1" thickBot="1" x14ac:dyDescent="0.35">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72"/>
      <c r="Z5" s="447"/>
      <c r="AA5" s="447"/>
      <c r="AB5" s="447"/>
      <c r="AC5" s="447"/>
      <c r="AD5" s="44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x14ac:dyDescent="0.35">
      <c r="A6" s="34"/>
      <c r="B6" s="460" t="s">
        <v>97</v>
      </c>
      <c r="C6" s="449" t="s">
        <v>98</v>
      </c>
      <c r="D6" s="449" t="s">
        <v>99</v>
      </c>
      <c r="E6" s="444" t="s">
        <v>207</v>
      </c>
      <c r="F6" s="452"/>
      <c r="G6" s="452"/>
      <c r="H6" s="452"/>
      <c r="I6" s="452"/>
      <c r="J6" s="452"/>
      <c r="K6" s="452"/>
      <c r="L6" s="452"/>
      <c r="M6" s="463"/>
      <c r="N6" s="253"/>
      <c r="O6" s="442" t="s">
        <v>208</v>
      </c>
      <c r="P6" s="444" t="s">
        <v>209</v>
      </c>
      <c r="Q6" s="444" t="s">
        <v>210</v>
      </c>
      <c r="R6" s="444" t="s">
        <v>211</v>
      </c>
      <c r="S6" s="451" t="s">
        <v>212</v>
      </c>
      <c r="T6" s="464"/>
      <c r="U6" s="464"/>
      <c r="V6" s="464"/>
      <c r="W6" s="465"/>
      <c r="X6" s="253"/>
      <c r="Y6" s="442" t="s">
        <v>213</v>
      </c>
      <c r="Z6" s="444" t="s">
        <v>214</v>
      </c>
      <c r="AA6" s="444" t="s">
        <v>215</v>
      </c>
      <c r="AB6" s="444" t="s">
        <v>216</v>
      </c>
      <c r="AC6" s="444" t="s">
        <v>217</v>
      </c>
      <c r="AD6" s="451" t="s">
        <v>218</v>
      </c>
      <c r="AE6" s="88"/>
      <c r="AF6" s="440" t="s">
        <v>103</v>
      </c>
      <c r="AG6" s="58"/>
      <c r="AH6" s="440" t="s">
        <v>104</v>
      </c>
      <c r="AI6" s="57"/>
      <c r="AJ6" s="230"/>
      <c r="AK6" s="442" t="s">
        <v>97</v>
      </c>
      <c r="AL6" s="449" t="s">
        <v>98</v>
      </c>
      <c r="AM6" s="444" t="s">
        <v>99</v>
      </c>
      <c r="AN6" s="444" t="s">
        <v>207</v>
      </c>
      <c r="AO6" s="452"/>
      <c r="AP6" s="452"/>
      <c r="AQ6" s="452"/>
      <c r="AR6" s="452"/>
      <c r="AS6" s="452"/>
      <c r="AT6" s="452"/>
      <c r="AU6" s="452"/>
      <c r="AV6" s="463"/>
      <c r="AW6" s="230"/>
      <c r="AX6" s="442" t="s">
        <v>208</v>
      </c>
      <c r="AY6" s="444" t="s">
        <v>209</v>
      </c>
      <c r="AZ6" s="444" t="s">
        <v>210</v>
      </c>
      <c r="BA6" s="444" t="s">
        <v>211</v>
      </c>
      <c r="BB6" s="451" t="s">
        <v>212</v>
      </c>
      <c r="BC6" s="464"/>
      <c r="BD6" s="464"/>
      <c r="BE6" s="464"/>
      <c r="BF6" s="465"/>
      <c r="BG6" s="230"/>
      <c r="BH6" s="442" t="s">
        <v>213</v>
      </c>
      <c r="BI6" s="444" t="s">
        <v>214</v>
      </c>
      <c r="BJ6" s="444" t="s">
        <v>215</v>
      </c>
      <c r="BK6" s="444" t="s">
        <v>216</v>
      </c>
      <c r="BL6" s="444" t="s">
        <v>217</v>
      </c>
      <c r="BM6" s="451" t="s">
        <v>218</v>
      </c>
      <c r="BN6" s="57"/>
    </row>
    <row r="7" spans="1:68" s="33" customFormat="1" ht="51" customHeight="1" x14ac:dyDescent="0.35">
      <c r="A7" s="34"/>
      <c r="B7" s="443"/>
      <c r="C7" s="462"/>
      <c r="D7" s="462"/>
      <c r="E7" s="35" t="s">
        <v>219</v>
      </c>
      <c r="F7" s="35" t="s">
        <v>220</v>
      </c>
      <c r="G7" s="35" t="s">
        <v>221</v>
      </c>
      <c r="H7" s="35" t="s">
        <v>222</v>
      </c>
      <c r="I7" s="35" t="s">
        <v>223</v>
      </c>
      <c r="J7" s="35" t="s">
        <v>224</v>
      </c>
      <c r="K7" s="35" t="s">
        <v>225</v>
      </c>
      <c r="L7" s="77" t="s">
        <v>226</v>
      </c>
      <c r="M7" s="91" t="s">
        <v>227</v>
      </c>
      <c r="N7" s="253"/>
      <c r="O7" s="443"/>
      <c r="P7" s="445"/>
      <c r="Q7" s="445"/>
      <c r="R7" s="445"/>
      <c r="S7" s="466"/>
      <c r="T7" s="467"/>
      <c r="U7" s="467"/>
      <c r="V7" s="467"/>
      <c r="W7" s="468"/>
      <c r="X7" s="253"/>
      <c r="Y7" s="443"/>
      <c r="Z7" s="445"/>
      <c r="AA7" s="445"/>
      <c r="AB7" s="445"/>
      <c r="AC7" s="445"/>
      <c r="AD7" s="470"/>
      <c r="AE7" s="88"/>
      <c r="AF7" s="471"/>
      <c r="AG7" s="88"/>
      <c r="AH7" s="471"/>
      <c r="AI7" s="57"/>
      <c r="AJ7" s="230"/>
      <c r="AK7" s="461"/>
      <c r="AL7" s="462"/>
      <c r="AM7" s="462"/>
      <c r="AN7" s="35" t="s">
        <v>219</v>
      </c>
      <c r="AO7" s="35" t="s">
        <v>220</v>
      </c>
      <c r="AP7" s="35" t="s">
        <v>221</v>
      </c>
      <c r="AQ7" s="35" t="s">
        <v>222</v>
      </c>
      <c r="AR7" s="35" t="s">
        <v>223</v>
      </c>
      <c r="AS7" s="35" t="s">
        <v>224</v>
      </c>
      <c r="AT7" s="35" t="s">
        <v>225</v>
      </c>
      <c r="AU7" s="77" t="s">
        <v>226</v>
      </c>
      <c r="AV7" s="91" t="s">
        <v>227</v>
      </c>
      <c r="AW7" s="230"/>
      <c r="AX7" s="443"/>
      <c r="AY7" s="445"/>
      <c r="AZ7" s="445"/>
      <c r="BA7" s="445"/>
      <c r="BB7" s="466"/>
      <c r="BC7" s="467"/>
      <c r="BD7" s="467"/>
      <c r="BE7" s="467"/>
      <c r="BF7" s="468"/>
      <c r="BG7" s="230"/>
      <c r="BH7" s="443"/>
      <c r="BI7" s="445"/>
      <c r="BJ7" s="445"/>
      <c r="BK7" s="445"/>
      <c r="BL7" s="445"/>
      <c r="BM7" s="470"/>
      <c r="BN7" s="57"/>
    </row>
    <row r="8" spans="1:68" s="33" customFormat="1" ht="20.25" customHeight="1" x14ac:dyDescent="0.35">
      <c r="A8" s="34"/>
      <c r="B8" s="90" t="s">
        <v>100</v>
      </c>
      <c r="C8" s="462"/>
      <c r="D8" s="462"/>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1"/>
      <c r="AG8" s="58"/>
      <c r="AH8" s="471"/>
      <c r="AI8" s="57"/>
      <c r="AJ8" s="230"/>
      <c r="AK8" s="461"/>
      <c r="AL8" s="462"/>
      <c r="AM8" s="462"/>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x14ac:dyDescent="0.4">
      <c r="A9" s="34"/>
      <c r="B9" s="92" t="s">
        <v>230</v>
      </c>
      <c r="C9" s="450"/>
      <c r="D9" s="450"/>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41"/>
      <c r="AG9" s="88"/>
      <c r="AH9" s="441"/>
      <c r="AI9" s="57"/>
      <c r="AJ9" s="230"/>
      <c r="AK9" s="443"/>
      <c r="AL9" s="450"/>
      <c r="AM9" s="445"/>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x14ac:dyDescent="0.35">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x14ac:dyDescent="0.4">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x14ac:dyDescent="0.4">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x14ac:dyDescent="0.35">
      <c r="A13" s="34"/>
      <c r="B13" s="106" t="str">
        <f>IF(ADD22A!B11="", "", ADD22A!B11)</f>
        <v>Capital carbon</v>
      </c>
      <c r="C13" s="10" t="str">
        <f>IF(ADD22A!C11="", "", ADD22A!C11)</f>
        <v>PR24_CC</v>
      </c>
      <c r="D13" s="10" t="str">
        <f>IF(ADD22A!D11="", "", ADD22A!D11)</f>
        <v>PR24_CC_AFW</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str">
        <f>IF(ADD22A!D11="", "", ADD22A!D11)</f>
        <v>PR24_CC_AFW</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x14ac:dyDescent="0.35">
      <c r="A14" s="34"/>
      <c r="B14" s="73" t="str">
        <f>IF(ADD22A!B12="", "", ADD22A!B12)</f>
        <v>Embodied greenhouse gas emissions [SWB]</v>
      </c>
      <c r="C14" s="9" t="str">
        <f>IF(ADD22A!C12="", "", ADD22A!C12)</f>
        <v>PR24_EGG_SWB</v>
      </c>
      <c r="D14" s="9" t="str">
        <f>IF(ADD22A!D12="", "", ADD22A!D12)</f>
        <v>PR24_EGG_SWB_AFW</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str">
        <f>IF(ADD22A!D12="", "", ADD22A!D12)</f>
        <v>PR24_EGG_SWB_AFW</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x14ac:dyDescent="0.35">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x14ac:dyDescent="0.35">
      <c r="A16" s="34"/>
      <c r="B16" s="73" t="str">
        <f>IF(ADD22A!B14="", "", ADD22A!B14)</f>
        <v>Lead pipe replacement</v>
      </c>
      <c r="C16" s="9" t="str">
        <f>IF(ADD22A!C14="", "", ADD22A!C14)</f>
        <v>PR24_LEAD</v>
      </c>
      <c r="D16" s="9" t="str">
        <f>IF(ADD22A!D14="", "", ADD22A!D14)</f>
        <v>PR24_LEAD_AFW</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str">
        <f>IF(ADD22A!D14="", "", ADD22A!D14)</f>
        <v>PR24_LEAD_AFW</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x14ac:dyDescent="0.35">
      <c r="A17" s="34"/>
      <c r="B17" s="73" t="str">
        <f>IF(ADD22A!B15="", "", ADD22A!B15)</f>
        <v>Lower carbon concrete</v>
      </c>
      <c r="C17" s="9" t="str">
        <f>IF(ADD22A!C15="", "", ADD22A!C15)</f>
        <v>PR24_LCC</v>
      </c>
      <c r="D17" s="9" t="str">
        <f>IF(ADD22A!D15="", "", ADD22A!D15)</f>
        <v>PR24_LCC_AFW</v>
      </c>
      <c r="E17" s="127"/>
      <c r="F17" s="127"/>
      <c r="G17" s="127"/>
      <c r="H17" s="127"/>
      <c r="I17" s="127"/>
      <c r="J17" s="127"/>
      <c r="K17" s="127"/>
      <c r="L17" s="127"/>
      <c r="M17" s="126">
        <f t="shared" si="0"/>
        <v>0</v>
      </c>
      <c r="N17" s="241"/>
      <c r="O17" s="184"/>
      <c r="P17" s="165"/>
      <c r="Q17" s="166">
        <f t="shared" si="1"/>
        <v>0</v>
      </c>
      <c r="R17" s="166">
        <f t="shared" si="1"/>
        <v>0</v>
      </c>
      <c r="S17" s="167"/>
      <c r="T17" s="167"/>
      <c r="U17" s="167"/>
      <c r="V17" s="167"/>
      <c r="W17" s="168"/>
      <c r="X17" s="241"/>
      <c r="Y17" s="201"/>
      <c r="Z17" s="96"/>
      <c r="AA17" s="96"/>
      <c r="AB17" s="96"/>
      <c r="AC17" s="96"/>
      <c r="AD17" s="198" t="s">
        <v>231</v>
      </c>
      <c r="AE17" s="118"/>
      <c r="AF17" s="53" t="s">
        <v>316</v>
      </c>
      <c r="AG17" s="254"/>
      <c r="AH17" s="100"/>
      <c r="AI17" s="209"/>
      <c r="AJ17" s="254"/>
      <c r="AK17" s="271" t="str">
        <f>IF(ADD22A!B15="", "", ADD22A!B15)</f>
        <v>Lower carbon concrete</v>
      </c>
      <c r="AL17" s="9" t="str">
        <f>IF(ADD22A!C15="", "", ADD22A!C15)</f>
        <v>PR24_LCC</v>
      </c>
      <c r="AM17" s="9" t="str">
        <f>IF(ADD22A!D15="", "", ADD22A!D15)</f>
        <v>PR24_LCC_AFW</v>
      </c>
      <c r="AN17" s="127" t="s">
        <v>317</v>
      </c>
      <c r="AO17" s="127" t="s">
        <v>318</v>
      </c>
      <c r="AP17" s="127" t="s">
        <v>319</v>
      </c>
      <c r="AQ17" s="127" t="s">
        <v>320</v>
      </c>
      <c r="AR17" s="127" t="s">
        <v>321</v>
      </c>
      <c r="AS17" s="127" t="s">
        <v>322</v>
      </c>
      <c r="AT17" s="127" t="s">
        <v>323</v>
      </c>
      <c r="AU17" s="127" t="s">
        <v>324</v>
      </c>
      <c r="AV17" s="126" t="s">
        <v>325</v>
      </c>
      <c r="AW17" s="242"/>
      <c r="AX17" s="184" t="s">
        <v>326</v>
      </c>
      <c r="AY17" s="165" t="s">
        <v>327</v>
      </c>
      <c r="AZ17" s="166" t="s">
        <v>328</v>
      </c>
      <c r="BA17" s="166" t="s">
        <v>329</v>
      </c>
      <c r="BB17" s="167" t="s">
        <v>330</v>
      </c>
      <c r="BC17" s="167" t="s">
        <v>330</v>
      </c>
      <c r="BD17" s="167" t="s">
        <v>330</v>
      </c>
      <c r="BE17" s="167" t="s">
        <v>330</v>
      </c>
      <c r="BF17" s="168" t="s">
        <v>330</v>
      </c>
      <c r="BG17" s="242"/>
      <c r="BH17" s="201" t="s">
        <v>331</v>
      </c>
      <c r="BI17" s="96" t="s">
        <v>332</v>
      </c>
      <c r="BJ17" s="96" t="s">
        <v>333</v>
      </c>
      <c r="BK17" s="96" t="s">
        <v>334</v>
      </c>
      <c r="BL17" s="96" t="s">
        <v>335</v>
      </c>
      <c r="BM17" s="198" t="s">
        <v>336</v>
      </c>
      <c r="BN17" s="209"/>
      <c r="BO17" s="209"/>
      <c r="BP17" s="209"/>
    </row>
    <row r="18" spans="1:68" s="33" customFormat="1" ht="36" customHeight="1" x14ac:dyDescent="0.35">
      <c r="A18" s="34"/>
      <c r="B18" s="73" t="str">
        <f>IF(ADD22A!B16="", "", ADD22A!B16)</f>
        <v>Low pressure</v>
      </c>
      <c r="C18" s="9" t="str">
        <f>IF(ADD22A!C16="", "", ADD22A!C16)</f>
        <v>PR24_LPR</v>
      </c>
      <c r="D18" s="9" t="str">
        <f>IF(ADD22A!D16="", "", ADD22A!D16)</f>
        <v>PR24_LPR_AFW</v>
      </c>
      <c r="E18" s="127"/>
      <c r="F18" s="400"/>
      <c r="G18" s="127"/>
      <c r="H18" s="127"/>
      <c r="I18" s="127"/>
      <c r="J18" s="127"/>
      <c r="K18" s="127"/>
      <c r="L18" s="127"/>
      <c r="M18" s="126">
        <f t="shared" si="0"/>
        <v>0</v>
      </c>
      <c r="N18" s="241"/>
      <c r="O18" s="420"/>
      <c r="P18" s="402"/>
      <c r="Q18" s="166">
        <f t="shared" si="1"/>
        <v>0</v>
      </c>
      <c r="R18" s="166">
        <f t="shared" si="1"/>
        <v>0</v>
      </c>
      <c r="S18" s="167"/>
      <c r="T18" s="167"/>
      <c r="U18" s="167"/>
      <c r="V18" s="167"/>
      <c r="W18" s="168"/>
      <c r="X18" s="241"/>
      <c r="Y18" s="403"/>
      <c r="Z18" s="404"/>
      <c r="AA18" s="404"/>
      <c r="AB18" s="404"/>
      <c r="AC18" s="404"/>
      <c r="AD18" s="198" t="s">
        <v>231</v>
      </c>
      <c r="AE18" s="118"/>
      <c r="AF18" s="53" t="s">
        <v>337</v>
      </c>
      <c r="AG18" s="254"/>
      <c r="AH18" s="100"/>
      <c r="AI18" s="209"/>
      <c r="AJ18" s="254"/>
      <c r="AK18" s="271" t="str">
        <f>IF(ADD22A!B16="", "", ADD22A!B16)</f>
        <v>Low pressure</v>
      </c>
      <c r="AL18" s="9" t="str">
        <f>IF(ADD22A!C16="", "", ADD22A!C16)</f>
        <v>PR24_LPR</v>
      </c>
      <c r="AM18" s="9" t="str">
        <f>IF(ADD22A!D16="", "", ADD22A!D16)</f>
        <v>PR24_LPR_AFW</v>
      </c>
      <c r="AN18" s="127" t="s">
        <v>338</v>
      </c>
      <c r="AO18" s="127" t="s">
        <v>339</v>
      </c>
      <c r="AP18" s="127" t="s">
        <v>340</v>
      </c>
      <c r="AQ18" s="127" t="s">
        <v>341</v>
      </c>
      <c r="AR18" s="127" t="s">
        <v>342</v>
      </c>
      <c r="AS18" s="127" t="s">
        <v>343</v>
      </c>
      <c r="AT18" s="127" t="s">
        <v>344</v>
      </c>
      <c r="AU18" s="127" t="s">
        <v>345</v>
      </c>
      <c r="AV18" s="126" t="s">
        <v>346</v>
      </c>
      <c r="AW18" s="242"/>
      <c r="AX18" s="184" t="s">
        <v>347</v>
      </c>
      <c r="AY18" s="165" t="s">
        <v>348</v>
      </c>
      <c r="AZ18" s="166" t="s">
        <v>349</v>
      </c>
      <c r="BA18" s="166" t="s">
        <v>350</v>
      </c>
      <c r="BB18" s="167" t="s">
        <v>351</v>
      </c>
      <c r="BC18" s="167" t="s">
        <v>351</v>
      </c>
      <c r="BD18" s="167" t="s">
        <v>351</v>
      </c>
      <c r="BE18" s="167" t="s">
        <v>351</v>
      </c>
      <c r="BF18" s="168" t="s">
        <v>351</v>
      </c>
      <c r="BG18" s="242"/>
      <c r="BH18" s="201" t="s">
        <v>352</v>
      </c>
      <c r="BI18" s="96" t="s">
        <v>353</v>
      </c>
      <c r="BJ18" s="96" t="s">
        <v>354</v>
      </c>
      <c r="BK18" s="96" t="s">
        <v>355</v>
      </c>
      <c r="BL18" s="96" t="s">
        <v>356</v>
      </c>
      <c r="BM18" s="198" t="s">
        <v>357</v>
      </c>
      <c r="BN18" s="209"/>
      <c r="BO18" s="209"/>
      <c r="BP18" s="209"/>
    </row>
    <row r="19" spans="1:68" s="33" customFormat="1" ht="36" customHeight="1" x14ac:dyDescent="0.35">
      <c r="A19" s="34"/>
      <c r="B19" s="73" t="str">
        <f>IF(ADD22A!B17="", "", ADD22A!B17)</f>
        <v>Streetworks collaboration</v>
      </c>
      <c r="C19" s="9" t="str">
        <f>IF(ADD22A!C17="", "", ADD22A!C17)</f>
        <v>PR24_SWC</v>
      </c>
      <c r="D19" s="9" t="str">
        <f>IF(ADD22A!D17="", "", ADD22A!D17)</f>
        <v>PR24_SWC_AFW</v>
      </c>
      <c r="E19" s="127"/>
      <c r="F19" s="127"/>
      <c r="G19" s="127"/>
      <c r="H19" s="127"/>
      <c r="I19" s="127"/>
      <c r="J19" s="127"/>
      <c r="K19" s="127"/>
      <c r="L19" s="127"/>
      <c r="M19" s="126">
        <f t="shared" si="0"/>
        <v>0</v>
      </c>
      <c r="N19" s="241"/>
      <c r="O19" s="184"/>
      <c r="P19" s="165"/>
      <c r="Q19" s="166">
        <f t="shared" si="1"/>
        <v>0</v>
      </c>
      <c r="R19" s="166">
        <f t="shared" si="1"/>
        <v>0</v>
      </c>
      <c r="S19" s="167"/>
      <c r="T19" s="167"/>
      <c r="U19" s="167"/>
      <c r="V19" s="167"/>
      <c r="W19" s="168"/>
      <c r="X19" s="241"/>
      <c r="Y19" s="201"/>
      <c r="Z19" s="96"/>
      <c r="AA19" s="96"/>
      <c r="AB19" s="96"/>
      <c r="AC19" s="96"/>
      <c r="AD19" s="198" t="s">
        <v>231</v>
      </c>
      <c r="AE19" s="118"/>
      <c r="AF19" s="5" t="s">
        <v>358</v>
      </c>
      <c r="AG19" s="254"/>
      <c r="AH19" s="100"/>
      <c r="AI19" s="209"/>
      <c r="AJ19" s="254"/>
      <c r="AK19" s="271" t="str">
        <f>IF(ADD22A!B17="", "", ADD22A!B17)</f>
        <v>Streetworks collaboration</v>
      </c>
      <c r="AL19" s="9" t="str">
        <f>IF(ADD22A!C17="", "", ADD22A!C17)</f>
        <v>PR24_SWC</v>
      </c>
      <c r="AM19" s="9" t="str">
        <f>IF(ADD22A!D17="", "", ADD22A!D17)</f>
        <v>PR24_SWC_AFW</v>
      </c>
      <c r="AN19" s="127" t="s">
        <v>359</v>
      </c>
      <c r="AO19" s="127" t="s">
        <v>360</v>
      </c>
      <c r="AP19" s="127" t="s">
        <v>361</v>
      </c>
      <c r="AQ19" s="127" t="s">
        <v>362</v>
      </c>
      <c r="AR19" s="127" t="s">
        <v>363</v>
      </c>
      <c r="AS19" s="127" t="s">
        <v>364</v>
      </c>
      <c r="AT19" s="127" t="s">
        <v>365</v>
      </c>
      <c r="AU19" s="127" t="s">
        <v>366</v>
      </c>
      <c r="AV19" s="126" t="s">
        <v>367</v>
      </c>
      <c r="AW19" s="242"/>
      <c r="AX19" s="184" t="s">
        <v>368</v>
      </c>
      <c r="AY19" s="165" t="s">
        <v>369</v>
      </c>
      <c r="AZ19" s="166" t="s">
        <v>370</v>
      </c>
      <c r="BA19" s="166" t="s">
        <v>371</v>
      </c>
      <c r="BB19" s="167" t="s">
        <v>372</v>
      </c>
      <c r="BC19" s="167" t="s">
        <v>372</v>
      </c>
      <c r="BD19" s="167" t="s">
        <v>372</v>
      </c>
      <c r="BE19" s="167" t="s">
        <v>372</v>
      </c>
      <c r="BF19" s="168" t="s">
        <v>372</v>
      </c>
      <c r="BG19" s="242"/>
      <c r="BH19" s="201" t="s">
        <v>373</v>
      </c>
      <c r="BI19" s="96" t="s">
        <v>374</v>
      </c>
      <c r="BJ19" s="96" t="s">
        <v>375</v>
      </c>
      <c r="BK19" s="96" t="s">
        <v>376</v>
      </c>
      <c r="BL19" s="96" t="s">
        <v>377</v>
      </c>
      <c r="BM19" s="198" t="s">
        <v>378</v>
      </c>
      <c r="BN19" s="209"/>
      <c r="BO19" s="209"/>
      <c r="BP19" s="209"/>
    </row>
    <row r="20" spans="1:68" s="33" customFormat="1" ht="36" customHeight="1" thickBot="1" x14ac:dyDescent="0.4">
      <c r="A20" s="34"/>
      <c r="B20" s="73" t="str">
        <f>IF(ADD22A!B18="", "", ADD22A!B18)</f>
        <v>Wonderful Windermere</v>
      </c>
      <c r="C20" s="9" t="str">
        <f>IF(ADD22A!C18="", "", ADD22A!C18)</f>
        <v>PR24_WW</v>
      </c>
      <c r="D20" s="9" t="str">
        <f>IF(ADD22A!D18="", "", ADD22A!D18)</f>
        <v>PR24_WW_AFW</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379</v>
      </c>
      <c r="AG20" s="254"/>
      <c r="AH20" s="100"/>
      <c r="AI20" s="209"/>
      <c r="AJ20" s="254"/>
      <c r="AK20" s="272" t="str">
        <f>IF(ADD22A!B18="", "", ADD22A!B18)</f>
        <v>Wonderful Windermere</v>
      </c>
      <c r="AL20" s="8" t="str">
        <f>IF(ADD22A!C18="", "", ADD22A!C18)</f>
        <v>PR24_WW</v>
      </c>
      <c r="AM20" s="8" t="str">
        <f>IF(ADD22A!D18="", "", ADD22A!D18)</f>
        <v>PR24_WW_AFW</v>
      </c>
      <c r="AN20" s="127" t="s">
        <v>380</v>
      </c>
      <c r="AO20" s="127" t="s">
        <v>381</v>
      </c>
      <c r="AP20" s="127" t="s">
        <v>382</v>
      </c>
      <c r="AQ20" s="127" t="s">
        <v>383</v>
      </c>
      <c r="AR20" s="127" t="s">
        <v>384</v>
      </c>
      <c r="AS20" s="127" t="s">
        <v>385</v>
      </c>
      <c r="AT20" s="127" t="s">
        <v>386</v>
      </c>
      <c r="AU20" s="127" t="s">
        <v>387</v>
      </c>
      <c r="AV20" s="126" t="s">
        <v>388</v>
      </c>
      <c r="AW20" s="242"/>
      <c r="AX20" s="184" t="s">
        <v>389</v>
      </c>
      <c r="AY20" s="165" t="s">
        <v>390</v>
      </c>
      <c r="AZ20" s="166" t="s">
        <v>391</v>
      </c>
      <c r="BA20" s="166" t="s">
        <v>392</v>
      </c>
      <c r="BB20" s="167" t="s">
        <v>393</v>
      </c>
      <c r="BC20" s="167" t="s">
        <v>393</v>
      </c>
      <c r="BD20" s="167" t="s">
        <v>393</v>
      </c>
      <c r="BE20" s="167" t="s">
        <v>393</v>
      </c>
      <c r="BF20" s="168" t="s">
        <v>393</v>
      </c>
      <c r="BG20" s="242"/>
      <c r="BH20" s="201" t="s">
        <v>394</v>
      </c>
      <c r="BI20" s="96" t="s">
        <v>395</v>
      </c>
      <c r="BJ20" s="96" t="s">
        <v>396</v>
      </c>
      <c r="BK20" s="96" t="s">
        <v>397</v>
      </c>
      <c r="BL20" s="96" t="s">
        <v>398</v>
      </c>
      <c r="BM20" s="198" t="s">
        <v>399</v>
      </c>
      <c r="BN20" s="209"/>
      <c r="BO20" s="209"/>
      <c r="BP20" s="209"/>
    </row>
    <row r="21" spans="1:68" s="33" customFormat="1" ht="36" customHeight="1" x14ac:dyDescent="0.35">
      <c r="A21" s="34"/>
      <c r="B21" s="73" t="str">
        <f>IF(ADD22A!B19="", "", ADD22A!B19)</f>
        <v>Embedded greenhouse gas emissions [AFW]</v>
      </c>
      <c r="C21" s="9" t="str">
        <f>IF(ADD22A!C19="", "", ADD22A!C19)</f>
        <v/>
      </c>
      <c r="D21" s="9" t="str">
        <f>IF(ADD22A!D19="", "", ADD22A!D19)</f>
        <v/>
      </c>
      <c r="E21" s="400">
        <v>0</v>
      </c>
      <c r="F21" s="400">
        <v>1</v>
      </c>
      <c r="G21" s="400">
        <v>0</v>
      </c>
      <c r="H21" s="400">
        <v>0</v>
      </c>
      <c r="I21" s="400">
        <v>0</v>
      </c>
      <c r="J21" s="400">
        <v>0</v>
      </c>
      <c r="K21" s="400">
        <v>0</v>
      </c>
      <c r="L21" s="400">
        <v>0</v>
      </c>
      <c r="M21" s="126">
        <f t="shared" si="0"/>
        <v>1</v>
      </c>
      <c r="N21" s="241"/>
      <c r="O21" s="423">
        <v>1.88E-6</v>
      </c>
      <c r="P21" s="402">
        <v>0.7</v>
      </c>
      <c r="Q21" s="166">
        <f t="shared" si="1"/>
        <v>1.316E-6</v>
      </c>
      <c r="R21" s="166">
        <f t="shared" si="1"/>
        <v>9.2119999999999996E-7</v>
      </c>
      <c r="S21" s="167"/>
      <c r="T21" s="167"/>
      <c r="U21" s="167"/>
      <c r="V21" s="167"/>
      <c r="W21" s="168"/>
      <c r="X21" s="241"/>
      <c r="Y21" s="403" t="s">
        <v>400</v>
      </c>
      <c r="Z21" s="404" t="s">
        <v>401</v>
      </c>
      <c r="AA21" s="404" t="s">
        <v>402</v>
      </c>
      <c r="AB21" s="404">
        <v>2</v>
      </c>
      <c r="AC21" s="404" t="s">
        <v>403</v>
      </c>
      <c r="AD21" s="198" t="s">
        <v>231</v>
      </c>
      <c r="AE21" s="118"/>
      <c r="AF21" s="4" t="s">
        <v>404</v>
      </c>
      <c r="AG21" s="254"/>
      <c r="AH21" s="100"/>
      <c r="AI21" s="209"/>
      <c r="AJ21" s="254"/>
      <c r="AK21" s="272" t="str">
        <f>IF(ADD22A!B19="", "", ADD22A!B19)</f>
        <v>Embedded greenhouse gas emissions [AFW]</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x14ac:dyDescent="0.35">
      <c r="A22" s="34"/>
      <c r="B22" s="73" t="str">
        <f>IF(ADD22A!B20="", "", ADD22A!B20)</f>
        <v>Bespoke PC 2</v>
      </c>
      <c r="C22" s="9" t="str">
        <f>IF(ADD22A!C20="", "", ADD22A!C20)</f>
        <v/>
      </c>
      <c r="D22" s="9" t="str">
        <f>IF(ADD22A!D20="", "", ADD22A!D20)</f>
        <v/>
      </c>
      <c r="E22" s="400">
        <v>1</v>
      </c>
      <c r="F22" s="400">
        <v>0</v>
      </c>
      <c r="G22" s="400">
        <v>0</v>
      </c>
      <c r="H22" s="400">
        <v>0</v>
      </c>
      <c r="I22" s="400">
        <v>0</v>
      </c>
      <c r="J22" s="400">
        <v>0</v>
      </c>
      <c r="K22" s="400">
        <v>0</v>
      </c>
      <c r="L22" s="400">
        <v>0</v>
      </c>
      <c r="M22" s="126">
        <f t="shared" si="0"/>
        <v>1</v>
      </c>
      <c r="N22" s="241"/>
      <c r="O22" s="401"/>
      <c r="P22" s="402"/>
      <c r="Q22" s="166">
        <f t="shared" si="1"/>
        <v>0</v>
      </c>
      <c r="R22" s="166">
        <f t="shared" si="1"/>
        <v>0</v>
      </c>
      <c r="S22" s="167"/>
      <c r="T22" s="167"/>
      <c r="U22" s="167"/>
      <c r="V22" s="167"/>
      <c r="W22" s="168"/>
      <c r="X22" s="241"/>
      <c r="Y22" s="403"/>
      <c r="Z22" s="404"/>
      <c r="AA22" s="404"/>
      <c r="AB22" s="404"/>
      <c r="AC22" s="404"/>
      <c r="AD22" s="198" t="s">
        <v>231</v>
      </c>
      <c r="AE22" s="118"/>
      <c r="AF22" s="4" t="s">
        <v>405</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x14ac:dyDescent="0.4">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406</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topLeftCell="A63" zoomScale="60" zoomScaleNormal="60" workbookViewId="0">
      <selection activeCell="F68" sqref="F68"/>
    </sheetView>
  </sheetViews>
  <sheetFormatPr defaultColWidth="23.5" defaultRowHeight="20.25" customHeight="1" x14ac:dyDescent="0.3"/>
  <cols>
    <col min="1" max="1" width="12" style="32" customWidth="1"/>
    <col min="2" max="2" width="64" style="32" customWidth="1"/>
    <col min="3" max="3" width="15" style="32" customWidth="1"/>
    <col min="4" max="4" width="7.08203125" style="255" customWidth="1"/>
    <col min="5" max="5" width="12" style="32" customWidth="1"/>
    <col min="6" max="29" width="14.08203125" style="32" customWidth="1"/>
    <col min="30" max="30" width="4.75" style="32" customWidth="1"/>
    <col min="31" max="31" width="16" style="32" customWidth="1"/>
    <col min="32" max="32" width="3.25" style="32" customWidth="1"/>
    <col min="33" max="33" width="11.83203125" style="32" customWidth="1"/>
    <col min="34" max="35" width="6.83203125" style="32" customWidth="1"/>
    <col min="36" max="36" width="54.08203125" style="32" customWidth="1"/>
    <col min="37" max="38" width="23.5" style="32" customWidth="1"/>
    <col min="39" max="39" width="26.83203125" style="32" customWidth="1"/>
    <col min="40" max="40" width="19.5" style="32" bestFit="1" customWidth="1"/>
    <col min="41" max="63" width="19.58203125" style="32" customWidth="1"/>
    <col min="64" max="64" width="23.5" style="32" customWidth="1"/>
    <col min="65" max="16384" width="23.5" style="32"/>
  </cols>
  <sheetData>
    <row r="1" spans="1:66" ht="20.25" customHeight="1" x14ac:dyDescent="0.3">
      <c r="B1" s="235"/>
      <c r="S1" s="27"/>
      <c r="T1" s="27"/>
      <c r="U1" s="27"/>
      <c r="V1" s="27"/>
      <c r="W1" s="27"/>
      <c r="X1" s="27"/>
      <c r="Y1" s="27"/>
      <c r="Z1" s="27"/>
    </row>
    <row r="2" spans="1:66" ht="20.25" customHeight="1" x14ac:dyDescent="0.3">
      <c r="A2" s="205"/>
      <c r="B2" s="206" t="s">
        <v>407</v>
      </c>
      <c r="C2" s="233"/>
      <c r="D2" s="256"/>
      <c r="E2" s="233"/>
      <c r="F2" s="233"/>
      <c r="G2" s="233"/>
      <c r="H2" s="233"/>
      <c r="I2" s="233"/>
      <c r="J2" s="233"/>
      <c r="K2" s="233"/>
      <c r="L2" s="233"/>
      <c r="M2" s="233"/>
      <c r="N2" s="233"/>
      <c r="O2" s="233"/>
      <c r="P2" s="233"/>
      <c r="Q2" s="233"/>
      <c r="R2" s="233"/>
      <c r="S2" s="233"/>
      <c r="T2" s="233"/>
      <c r="U2" s="233"/>
      <c r="V2" s="233"/>
      <c r="W2" s="205"/>
      <c r="AE2" s="264" t="str">
        <f>Validation!B5</f>
        <v>Affinity Water</v>
      </c>
      <c r="AF2" s="264"/>
      <c r="AG2" s="264" t="str">
        <f>VLOOKUP($AE$2,Lists!$C$5:$D$24,2,0)</f>
        <v>AFW</v>
      </c>
      <c r="AJ2" s="446" t="s">
        <v>96</v>
      </c>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row>
    <row r="3" spans="1:66" ht="20.25" customHeight="1" x14ac:dyDescent="0.4">
      <c r="A3" s="205"/>
      <c r="B3" s="225" t="str">
        <f ca="1">INDIRECT("Validation!B5")</f>
        <v>Affinity Water</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x14ac:dyDescent="0.3">
      <c r="A4" s="161"/>
      <c r="B4" s="448" t="s">
        <v>17</v>
      </c>
      <c r="C4" s="447"/>
      <c r="D4" s="473"/>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J4" s="448" t="str">
        <f>B4</f>
        <v>Underlying calculations for bespoke performance commitments</v>
      </c>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row>
    <row r="5" spans="1:66" ht="20.25" customHeight="1" thickBot="1" x14ac:dyDescent="0.35"/>
    <row r="6" spans="1:66" ht="42.75" customHeight="1" thickBot="1" x14ac:dyDescent="0.35">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x14ac:dyDescent="0.35"/>
    <row r="8" spans="1:66" ht="45.75" customHeight="1" thickBot="1" x14ac:dyDescent="0.35">
      <c r="B8" s="23" t="s">
        <v>130</v>
      </c>
      <c r="AJ8" s="23" t="s">
        <v>130</v>
      </c>
    </row>
    <row r="9" spans="1:66" ht="45.75" customHeight="1" x14ac:dyDescent="0.3">
      <c r="B9" s="39" t="s">
        <v>409</v>
      </c>
      <c r="C9" s="21" t="s">
        <v>410</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411</v>
      </c>
      <c r="AG9" s="6"/>
      <c r="AJ9" s="39" t="str">
        <f>B9</f>
        <v>Tonnes CO2e - baseline</v>
      </c>
      <c r="AK9" s="21" t="s">
        <v>410</v>
      </c>
      <c r="AL9" s="20">
        <v>2</v>
      </c>
      <c r="AM9" s="74" t="s">
        <v>412</v>
      </c>
      <c r="AN9" s="186" t="s">
        <v>412</v>
      </c>
      <c r="AO9" s="186" t="s">
        <v>412</v>
      </c>
      <c r="AP9" s="186" t="s">
        <v>412</v>
      </c>
      <c r="AQ9" s="186" t="s">
        <v>412</v>
      </c>
      <c r="AR9" s="186" t="s">
        <v>412</v>
      </c>
      <c r="AS9" s="186" t="s">
        <v>412</v>
      </c>
      <c r="AT9" s="186" t="s">
        <v>412</v>
      </c>
      <c r="AU9" s="186" t="s">
        <v>412</v>
      </c>
      <c r="AV9" s="186" t="s">
        <v>412</v>
      </c>
      <c r="AW9" s="186" t="s">
        <v>412</v>
      </c>
      <c r="AX9" s="186" t="s">
        <v>412</v>
      </c>
      <c r="AY9" s="186" t="s">
        <v>412</v>
      </c>
      <c r="AZ9" s="186" t="s">
        <v>412</v>
      </c>
      <c r="BA9" s="186" t="s">
        <v>412</v>
      </c>
      <c r="BB9" s="186" t="s">
        <v>412</v>
      </c>
      <c r="BC9" s="186" t="s">
        <v>412</v>
      </c>
      <c r="BD9" s="186" t="s">
        <v>412</v>
      </c>
      <c r="BE9" s="186" t="s">
        <v>412</v>
      </c>
      <c r="BF9" s="186" t="s">
        <v>412</v>
      </c>
      <c r="BG9" s="186" t="s">
        <v>412</v>
      </c>
      <c r="BH9" s="186" t="s">
        <v>412</v>
      </c>
      <c r="BI9" s="186" t="s">
        <v>412</v>
      </c>
      <c r="BJ9" s="186" t="s">
        <v>412</v>
      </c>
      <c r="BK9" s="216" t="s">
        <v>412</v>
      </c>
    </row>
    <row r="10" spans="1:66" ht="45.75" customHeight="1" x14ac:dyDescent="0.3">
      <c r="A10" s="259"/>
      <c r="B10" s="41" t="s">
        <v>413</v>
      </c>
      <c r="C10" s="16" t="s">
        <v>410</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414</v>
      </c>
      <c r="AG10" s="53"/>
      <c r="AJ10" s="41" t="str">
        <f>B10</f>
        <v>Tonnes CO2e - cumulative baseline for each price control period</v>
      </c>
      <c r="AK10" s="16" t="s">
        <v>410</v>
      </c>
      <c r="AL10" s="15">
        <v>2</v>
      </c>
      <c r="AM10" s="75" t="s">
        <v>415</v>
      </c>
      <c r="AN10" s="17" t="s">
        <v>415</v>
      </c>
      <c r="AO10" s="17" t="s">
        <v>415</v>
      </c>
      <c r="AP10" s="17" t="s">
        <v>415</v>
      </c>
      <c r="AQ10" s="17" t="s">
        <v>415</v>
      </c>
      <c r="AR10" s="17" t="s">
        <v>415</v>
      </c>
      <c r="AS10" s="17" t="s">
        <v>415</v>
      </c>
      <c r="AT10" s="17" t="s">
        <v>415</v>
      </c>
      <c r="AU10" s="17" t="s">
        <v>415</v>
      </c>
      <c r="AV10" s="17" t="s">
        <v>415</v>
      </c>
      <c r="AW10" s="17" t="s">
        <v>415</v>
      </c>
      <c r="AX10" s="17" t="s">
        <v>415</v>
      </c>
      <c r="AY10" s="17" t="s">
        <v>415</v>
      </c>
      <c r="AZ10" s="17" t="s">
        <v>415</v>
      </c>
      <c r="BA10" s="17" t="s">
        <v>415</v>
      </c>
      <c r="BB10" s="181" t="s">
        <v>415</v>
      </c>
      <c r="BC10" s="181" t="s">
        <v>415</v>
      </c>
      <c r="BD10" s="181" t="s">
        <v>415</v>
      </c>
      <c r="BE10" s="181" t="s">
        <v>415</v>
      </c>
      <c r="BF10" s="181" t="s">
        <v>415</v>
      </c>
      <c r="BG10" s="181" t="s">
        <v>415</v>
      </c>
      <c r="BH10" s="17" t="s">
        <v>415</v>
      </c>
      <c r="BI10" s="17" t="s">
        <v>415</v>
      </c>
      <c r="BJ10" s="17" t="s">
        <v>415</v>
      </c>
      <c r="BK10" s="42" t="s">
        <v>415</v>
      </c>
    </row>
    <row r="11" spans="1:66" ht="45.75" customHeight="1" x14ac:dyDescent="0.3">
      <c r="B11" s="180" t="s">
        <v>416</v>
      </c>
      <c r="C11" s="217" t="s">
        <v>410</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417</v>
      </c>
      <c r="AG11" s="53"/>
      <c r="AJ11" s="41" t="str">
        <f>B11</f>
        <v>Tonnes CO2e</v>
      </c>
      <c r="AK11" s="16" t="s">
        <v>410</v>
      </c>
      <c r="AL11" s="15">
        <v>2</v>
      </c>
      <c r="AM11" s="219" t="s">
        <v>418</v>
      </c>
      <c r="AN11" s="181" t="s">
        <v>418</v>
      </c>
      <c r="AO11" s="181" t="s">
        <v>418</v>
      </c>
      <c r="AP11" s="181" t="s">
        <v>418</v>
      </c>
      <c r="AQ11" s="181" t="s">
        <v>418</v>
      </c>
      <c r="AR11" s="181" t="s">
        <v>418</v>
      </c>
      <c r="AS11" s="181" t="s">
        <v>418</v>
      </c>
      <c r="AT11" s="181" t="s">
        <v>418</v>
      </c>
      <c r="AU11" s="181" t="s">
        <v>418</v>
      </c>
      <c r="AV11" s="181" t="s">
        <v>418</v>
      </c>
      <c r="AW11" s="181" t="s">
        <v>418</v>
      </c>
      <c r="AX11" s="181" t="s">
        <v>418</v>
      </c>
      <c r="AY11" s="181" t="s">
        <v>418</v>
      </c>
      <c r="AZ11" s="181" t="s">
        <v>418</v>
      </c>
      <c r="BA11" s="181" t="s">
        <v>418</v>
      </c>
      <c r="BB11" s="181" t="s">
        <v>418</v>
      </c>
      <c r="BC11" s="181" t="s">
        <v>418</v>
      </c>
      <c r="BD11" s="181" t="s">
        <v>418</v>
      </c>
      <c r="BE11" s="181" t="s">
        <v>418</v>
      </c>
      <c r="BF11" s="181" t="s">
        <v>418</v>
      </c>
      <c r="BG11" s="181" t="s">
        <v>418</v>
      </c>
      <c r="BH11" s="181" t="s">
        <v>418</v>
      </c>
      <c r="BI11" s="181" t="s">
        <v>418</v>
      </c>
      <c r="BJ11" s="181" t="s">
        <v>418</v>
      </c>
      <c r="BK11" s="215" t="s">
        <v>418</v>
      </c>
    </row>
    <row r="12" spans="1:66" ht="45.75" customHeight="1" x14ac:dyDescent="0.3">
      <c r="A12" s="259"/>
      <c r="B12" s="180" t="s">
        <v>419</v>
      </c>
      <c r="C12" s="217" t="s">
        <v>410</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420</v>
      </c>
      <c r="AG12" s="53"/>
      <c r="AJ12" s="41" t="str">
        <f>B12</f>
        <v xml:space="preserve">Cumulative tonnes CO2e for each price control period  </v>
      </c>
      <c r="AK12" s="16" t="s">
        <v>410</v>
      </c>
      <c r="AL12" s="15">
        <v>2</v>
      </c>
      <c r="AM12" s="219" t="s">
        <v>421</v>
      </c>
      <c r="AN12" s="181" t="s">
        <v>421</v>
      </c>
      <c r="AO12" s="181" t="s">
        <v>421</v>
      </c>
      <c r="AP12" s="181" t="s">
        <v>421</v>
      </c>
      <c r="AQ12" s="181" t="s">
        <v>421</v>
      </c>
      <c r="AR12" s="181" t="s">
        <v>421</v>
      </c>
      <c r="AS12" s="181" t="s">
        <v>421</v>
      </c>
      <c r="AT12" s="181" t="s">
        <v>421</v>
      </c>
      <c r="AU12" s="181" t="s">
        <v>421</v>
      </c>
      <c r="AV12" s="181" t="s">
        <v>421</v>
      </c>
      <c r="AW12" s="181" t="s">
        <v>421</v>
      </c>
      <c r="AX12" s="181" t="s">
        <v>421</v>
      </c>
      <c r="AY12" s="181" t="s">
        <v>421</v>
      </c>
      <c r="AZ12" s="181" t="s">
        <v>421</v>
      </c>
      <c r="BA12" s="181" t="s">
        <v>421</v>
      </c>
      <c r="BB12" s="181" t="s">
        <v>421</v>
      </c>
      <c r="BC12" s="181" t="s">
        <v>421</v>
      </c>
      <c r="BD12" s="181" t="s">
        <v>421</v>
      </c>
      <c r="BE12" s="181" t="s">
        <v>421</v>
      </c>
      <c r="BF12" s="181" t="s">
        <v>421</v>
      </c>
      <c r="BG12" s="181" t="s">
        <v>421</v>
      </c>
      <c r="BH12" s="181" t="s">
        <v>421</v>
      </c>
      <c r="BI12" s="181" t="s">
        <v>421</v>
      </c>
      <c r="BJ12" s="181" t="s">
        <v>421</v>
      </c>
      <c r="BK12" s="215" t="s">
        <v>421</v>
      </c>
    </row>
    <row r="13" spans="1:66" ht="45.75" customHeight="1" thickBot="1" x14ac:dyDescent="0.35">
      <c r="B13" s="43" t="s">
        <v>422</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423</v>
      </c>
      <c r="AG13" s="18"/>
      <c r="AJ13" s="43" t="str">
        <f>B13</f>
        <v>Reduction % from baseline</v>
      </c>
      <c r="AK13" s="12" t="s">
        <v>132</v>
      </c>
      <c r="AL13" s="12">
        <v>2</v>
      </c>
      <c r="AM13" s="76" t="s">
        <v>424</v>
      </c>
      <c r="AN13" s="280" t="s">
        <v>424</v>
      </c>
      <c r="AO13" s="280" t="s">
        <v>424</v>
      </c>
      <c r="AP13" s="280" t="s">
        <v>424</v>
      </c>
      <c r="AQ13" s="280" t="s">
        <v>424</v>
      </c>
      <c r="AR13" s="280" t="s">
        <v>424</v>
      </c>
      <c r="AS13" s="280" t="s">
        <v>424</v>
      </c>
      <c r="AT13" s="280" t="s">
        <v>424</v>
      </c>
      <c r="AU13" s="280" t="s">
        <v>424</v>
      </c>
      <c r="AV13" s="280" t="s">
        <v>424</v>
      </c>
      <c r="AW13" s="280" t="s">
        <v>424</v>
      </c>
      <c r="AX13" s="280" t="s">
        <v>424</v>
      </c>
      <c r="AY13" s="280" t="s">
        <v>424</v>
      </c>
      <c r="AZ13" s="280" t="s">
        <v>424</v>
      </c>
      <c r="BA13" s="280" t="s">
        <v>424</v>
      </c>
      <c r="BB13" s="280" t="s">
        <v>424</v>
      </c>
      <c r="BC13" s="280" t="s">
        <v>424</v>
      </c>
      <c r="BD13" s="280" t="s">
        <v>424</v>
      </c>
      <c r="BE13" s="280" t="s">
        <v>424</v>
      </c>
      <c r="BF13" s="280" t="s">
        <v>424</v>
      </c>
      <c r="BG13" s="280" t="s">
        <v>424</v>
      </c>
      <c r="BH13" s="280" t="s">
        <v>424</v>
      </c>
      <c r="BI13" s="280" t="s">
        <v>424</v>
      </c>
      <c r="BJ13" s="280" t="s">
        <v>424</v>
      </c>
      <c r="BK13" s="297" t="s">
        <v>424</v>
      </c>
    </row>
    <row r="14" spans="1:66" ht="45.75" customHeight="1" thickBot="1" x14ac:dyDescent="0.35">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x14ac:dyDescent="0.35">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x14ac:dyDescent="0.3">
      <c r="A16" s="258"/>
      <c r="B16" s="39" t="s">
        <v>425</v>
      </c>
      <c r="C16" s="21" t="s">
        <v>426</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427</v>
      </c>
      <c r="AG16" s="6"/>
      <c r="AJ16" s="39" t="s">
        <v>425</v>
      </c>
      <c r="AK16" s="21" t="s">
        <v>426</v>
      </c>
      <c r="AL16" s="20">
        <v>2</v>
      </c>
      <c r="AM16" s="74" t="s">
        <v>428</v>
      </c>
      <c r="AN16" s="22" t="s">
        <v>428</v>
      </c>
      <c r="AO16" s="22" t="s">
        <v>428</v>
      </c>
      <c r="AP16" s="22" t="s">
        <v>428</v>
      </c>
      <c r="AQ16" s="22" t="s">
        <v>428</v>
      </c>
      <c r="AR16" s="22" t="s">
        <v>428</v>
      </c>
      <c r="AS16" s="22" t="s">
        <v>428</v>
      </c>
      <c r="AT16" s="22" t="s">
        <v>428</v>
      </c>
      <c r="AU16" s="22" t="s">
        <v>428</v>
      </c>
      <c r="AV16" s="22" t="s">
        <v>428</v>
      </c>
      <c r="AW16" s="22" t="s">
        <v>428</v>
      </c>
      <c r="AX16" s="22" t="s">
        <v>428</v>
      </c>
      <c r="AY16" s="22" t="s">
        <v>428</v>
      </c>
      <c r="AZ16" s="22" t="s">
        <v>428</v>
      </c>
      <c r="BA16" s="22" t="s">
        <v>428</v>
      </c>
      <c r="BB16" s="22" t="s">
        <v>428</v>
      </c>
      <c r="BC16" s="22" t="s">
        <v>428</v>
      </c>
      <c r="BD16" s="22" t="s">
        <v>428</v>
      </c>
      <c r="BE16" s="22" t="s">
        <v>428</v>
      </c>
      <c r="BF16" s="22" t="s">
        <v>428</v>
      </c>
      <c r="BG16" s="22" t="s">
        <v>428</v>
      </c>
      <c r="BH16" s="22" t="s">
        <v>428</v>
      </c>
      <c r="BI16" s="22" t="s">
        <v>428</v>
      </c>
      <c r="BJ16" s="22" t="s">
        <v>428</v>
      </c>
      <c r="BK16" s="40" t="s">
        <v>428</v>
      </c>
    </row>
    <row r="17" spans="1:67" ht="45.75" customHeight="1" x14ac:dyDescent="0.3">
      <c r="A17" s="258"/>
      <c r="B17" s="41" t="s">
        <v>416</v>
      </c>
      <c r="C17" s="16" t="s">
        <v>410</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429</v>
      </c>
      <c r="AG17" s="53"/>
      <c r="AJ17" s="41" t="s">
        <v>416</v>
      </c>
      <c r="AK17" s="16" t="s">
        <v>410</v>
      </c>
      <c r="AL17" s="15">
        <v>2</v>
      </c>
      <c r="AM17" s="75" t="s">
        <v>430</v>
      </c>
      <c r="AN17" s="17" t="s">
        <v>430</v>
      </c>
      <c r="AO17" s="17" t="s">
        <v>430</v>
      </c>
      <c r="AP17" s="17" t="s">
        <v>430</v>
      </c>
      <c r="AQ17" s="17" t="s">
        <v>430</v>
      </c>
      <c r="AR17" s="17" t="s">
        <v>430</v>
      </c>
      <c r="AS17" s="17" t="s">
        <v>430</v>
      </c>
      <c r="AT17" s="17" t="s">
        <v>430</v>
      </c>
      <c r="AU17" s="17" t="s">
        <v>430</v>
      </c>
      <c r="AV17" s="17" t="s">
        <v>430</v>
      </c>
      <c r="AW17" s="17" t="s">
        <v>430</v>
      </c>
      <c r="AX17" s="17" t="s">
        <v>430</v>
      </c>
      <c r="AY17" s="17" t="s">
        <v>430</v>
      </c>
      <c r="AZ17" s="17" t="s">
        <v>430</v>
      </c>
      <c r="BA17" s="17" t="s">
        <v>430</v>
      </c>
      <c r="BB17" s="17" t="s">
        <v>430</v>
      </c>
      <c r="BC17" s="17" t="s">
        <v>430</v>
      </c>
      <c r="BD17" s="17" t="s">
        <v>430</v>
      </c>
      <c r="BE17" s="17" t="s">
        <v>430</v>
      </c>
      <c r="BF17" s="17" t="s">
        <v>430</v>
      </c>
      <c r="BG17" s="17" t="s">
        <v>430</v>
      </c>
      <c r="BH17" s="17" t="s">
        <v>430</v>
      </c>
      <c r="BI17" s="17" t="s">
        <v>430</v>
      </c>
      <c r="BJ17" s="17" t="s">
        <v>430</v>
      </c>
      <c r="BK17" s="42" t="s">
        <v>430</v>
      </c>
    </row>
    <row r="18" spans="1:67" ht="45.75" customHeight="1" x14ac:dyDescent="0.3">
      <c r="A18" s="258"/>
      <c r="B18" s="41" t="s">
        <v>431</v>
      </c>
      <c r="C18" s="16" t="s">
        <v>432</v>
      </c>
      <c r="D18" s="15">
        <v>2</v>
      </c>
      <c r="E18" s="368"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433</v>
      </c>
      <c r="AG18" s="53"/>
      <c r="AJ18" s="41" t="s">
        <v>431</v>
      </c>
      <c r="AK18" s="16" t="s">
        <v>432</v>
      </c>
      <c r="AL18" s="15">
        <v>2</v>
      </c>
      <c r="AM18" s="368" t="s">
        <v>434</v>
      </c>
      <c r="AN18" s="37" t="s">
        <v>434</v>
      </c>
      <c r="AO18" s="37" t="s">
        <v>434</v>
      </c>
      <c r="AP18" s="37" t="s">
        <v>434</v>
      </c>
      <c r="AQ18" s="37" t="s">
        <v>434</v>
      </c>
      <c r="AR18" s="37" t="s">
        <v>434</v>
      </c>
      <c r="AS18" s="37" t="s">
        <v>434</v>
      </c>
      <c r="AT18" s="37" t="s">
        <v>434</v>
      </c>
      <c r="AU18" s="37" t="s">
        <v>434</v>
      </c>
      <c r="AV18" s="37" t="s">
        <v>434</v>
      </c>
      <c r="AW18" s="37" t="s">
        <v>434</v>
      </c>
      <c r="AX18" s="37" t="s">
        <v>434</v>
      </c>
      <c r="AY18" s="37" t="s">
        <v>434</v>
      </c>
      <c r="AZ18" s="37" t="s">
        <v>434</v>
      </c>
      <c r="BA18" s="37" t="s">
        <v>434</v>
      </c>
      <c r="BB18" s="37" t="s">
        <v>434</v>
      </c>
      <c r="BC18" s="37" t="s">
        <v>434</v>
      </c>
      <c r="BD18" s="37" t="s">
        <v>434</v>
      </c>
      <c r="BE18" s="37" t="s">
        <v>434</v>
      </c>
      <c r="BF18" s="37" t="s">
        <v>434</v>
      </c>
      <c r="BG18" s="37" t="s">
        <v>434</v>
      </c>
      <c r="BH18" s="37" t="s">
        <v>434</v>
      </c>
      <c r="BI18" s="37" t="s">
        <v>434</v>
      </c>
      <c r="BJ18" s="37" t="s">
        <v>434</v>
      </c>
      <c r="BK18" s="37" t="s">
        <v>434</v>
      </c>
    </row>
    <row r="19" spans="1:67" ht="45.75" customHeight="1" thickBot="1" x14ac:dyDescent="0.35">
      <c r="A19" s="258"/>
      <c r="B19" s="43" t="s">
        <v>422</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435</v>
      </c>
      <c r="AG19" s="18"/>
      <c r="AJ19" s="43" t="s">
        <v>422</v>
      </c>
      <c r="AK19" s="13" t="s">
        <v>132</v>
      </c>
      <c r="AL19" s="12">
        <v>2</v>
      </c>
      <c r="AM19" s="76" t="s">
        <v>436</v>
      </c>
      <c r="AN19" s="280" t="s">
        <v>436</v>
      </c>
      <c r="AO19" s="280" t="s">
        <v>436</v>
      </c>
      <c r="AP19" s="280" t="s">
        <v>436</v>
      </c>
      <c r="AQ19" s="280" t="s">
        <v>436</v>
      </c>
      <c r="AR19" s="280" t="s">
        <v>436</v>
      </c>
      <c r="AS19" s="280" t="s">
        <v>436</v>
      </c>
      <c r="AT19" s="280" t="s">
        <v>436</v>
      </c>
      <c r="AU19" s="280" t="s">
        <v>436</v>
      </c>
      <c r="AV19" s="280" t="s">
        <v>436</v>
      </c>
      <c r="AW19" s="280" t="s">
        <v>436</v>
      </c>
      <c r="AX19" s="280" t="s">
        <v>436</v>
      </c>
      <c r="AY19" s="280" t="s">
        <v>436</v>
      </c>
      <c r="AZ19" s="280" t="s">
        <v>436</v>
      </c>
      <c r="BA19" s="280" t="s">
        <v>436</v>
      </c>
      <c r="BB19" s="280" t="s">
        <v>436</v>
      </c>
      <c r="BC19" s="280" t="s">
        <v>436</v>
      </c>
      <c r="BD19" s="280" t="s">
        <v>436</v>
      </c>
      <c r="BE19" s="280" t="s">
        <v>436</v>
      </c>
      <c r="BF19" s="280" t="s">
        <v>436</v>
      </c>
      <c r="BG19" s="280" t="s">
        <v>436</v>
      </c>
      <c r="BH19" s="280" t="s">
        <v>436</v>
      </c>
      <c r="BI19" s="280" t="s">
        <v>436</v>
      </c>
      <c r="BJ19" s="280" t="s">
        <v>436</v>
      </c>
      <c r="BK19" s="280" t="s">
        <v>436</v>
      </c>
    </row>
    <row r="20" spans="1:67" ht="45.75" customHeight="1" thickBot="1" x14ac:dyDescent="0.35">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x14ac:dyDescent="0.35">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x14ac:dyDescent="0.3">
      <c r="B22" s="287" t="s">
        <v>437</v>
      </c>
      <c r="C22" s="21" t="s">
        <v>410</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438</v>
      </c>
      <c r="AG22" s="6"/>
      <c r="AJ22" s="287" t="s">
        <v>437</v>
      </c>
      <c r="AK22" s="21" t="s">
        <v>410</v>
      </c>
      <c r="AL22" s="20">
        <v>2</v>
      </c>
      <c r="AM22" s="74" t="s">
        <v>439</v>
      </c>
      <c r="AN22" s="186" t="s">
        <v>439</v>
      </c>
      <c r="AO22" s="186" t="s">
        <v>439</v>
      </c>
      <c r="AP22" s="186" t="s">
        <v>439</v>
      </c>
      <c r="AQ22" s="186" t="s">
        <v>439</v>
      </c>
      <c r="AR22" s="186" t="s">
        <v>439</v>
      </c>
      <c r="AS22" s="186" t="s">
        <v>439</v>
      </c>
      <c r="AT22" s="186" t="s">
        <v>439</v>
      </c>
      <c r="AU22" s="186" t="s">
        <v>439</v>
      </c>
      <c r="AV22" s="186" t="s">
        <v>439</v>
      </c>
      <c r="AW22" s="186" t="s">
        <v>439</v>
      </c>
      <c r="AX22" s="186" t="s">
        <v>439</v>
      </c>
      <c r="AY22" s="186" t="s">
        <v>439</v>
      </c>
      <c r="AZ22" s="186" t="s">
        <v>439</v>
      </c>
      <c r="BA22" s="186" t="s">
        <v>439</v>
      </c>
      <c r="BB22" s="186" t="s">
        <v>439</v>
      </c>
      <c r="BC22" s="186" t="s">
        <v>439</v>
      </c>
      <c r="BD22" s="186" t="s">
        <v>439</v>
      </c>
      <c r="BE22" s="186" t="s">
        <v>439</v>
      </c>
      <c r="BF22" s="186" t="s">
        <v>439</v>
      </c>
      <c r="BG22" s="186" t="s">
        <v>439</v>
      </c>
      <c r="BH22" s="186" t="s">
        <v>439</v>
      </c>
      <c r="BI22" s="186" t="s">
        <v>439</v>
      </c>
      <c r="BJ22" s="186" t="s">
        <v>439</v>
      </c>
      <c r="BK22" s="216" t="s">
        <v>439</v>
      </c>
    </row>
    <row r="23" spans="1:67" ht="45.75" customHeight="1" x14ac:dyDescent="0.3">
      <c r="B23" s="288" t="s">
        <v>440</v>
      </c>
      <c r="C23" s="282" t="s">
        <v>410</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441</v>
      </c>
      <c r="AG23" s="53"/>
      <c r="AJ23" s="288" t="s">
        <v>440</v>
      </c>
      <c r="AK23" s="282" t="s">
        <v>410</v>
      </c>
      <c r="AL23" s="283">
        <v>2</v>
      </c>
      <c r="AM23" s="284" t="s">
        <v>442</v>
      </c>
      <c r="AN23" s="281" t="s">
        <v>442</v>
      </c>
      <c r="AO23" s="281" t="s">
        <v>442</v>
      </c>
      <c r="AP23" s="285" t="s">
        <v>442</v>
      </c>
      <c r="AQ23" s="285" t="s">
        <v>442</v>
      </c>
      <c r="AR23" s="285" t="s">
        <v>442</v>
      </c>
      <c r="AS23" s="285" t="s">
        <v>442</v>
      </c>
      <c r="AT23" s="285" t="s">
        <v>442</v>
      </c>
      <c r="AU23" s="285" t="s">
        <v>442</v>
      </c>
      <c r="AV23" s="285" t="s">
        <v>442</v>
      </c>
      <c r="AW23" s="285" t="s">
        <v>442</v>
      </c>
      <c r="AX23" s="285" t="s">
        <v>442</v>
      </c>
      <c r="AY23" s="285" t="s">
        <v>442</v>
      </c>
      <c r="AZ23" s="285" t="s">
        <v>442</v>
      </c>
      <c r="BA23" s="285" t="s">
        <v>442</v>
      </c>
      <c r="BB23" s="285" t="s">
        <v>442</v>
      </c>
      <c r="BC23" s="285" t="s">
        <v>442</v>
      </c>
      <c r="BD23" s="285" t="s">
        <v>442</v>
      </c>
      <c r="BE23" s="285" t="s">
        <v>442</v>
      </c>
      <c r="BF23" s="285" t="s">
        <v>442</v>
      </c>
      <c r="BG23" s="285" t="s">
        <v>442</v>
      </c>
      <c r="BH23" s="285" t="s">
        <v>442</v>
      </c>
      <c r="BI23" s="285" t="s">
        <v>442</v>
      </c>
      <c r="BJ23" s="285" t="s">
        <v>442</v>
      </c>
      <c r="BK23" s="286" t="s">
        <v>442</v>
      </c>
    </row>
    <row r="24" spans="1:67" ht="45.75" customHeight="1" x14ac:dyDescent="0.3">
      <c r="A24" s="259"/>
      <c r="B24" s="41" t="s">
        <v>443</v>
      </c>
      <c r="C24" s="16" t="s">
        <v>410</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444</v>
      </c>
      <c r="AG24" s="53"/>
      <c r="AJ24" s="41" t="s">
        <v>443</v>
      </c>
      <c r="AK24" s="16" t="s">
        <v>410</v>
      </c>
      <c r="AL24" s="15">
        <v>2</v>
      </c>
      <c r="AM24" s="75" t="s">
        <v>445</v>
      </c>
      <c r="AN24" s="17" t="s">
        <v>445</v>
      </c>
      <c r="AO24" s="17" t="s">
        <v>445</v>
      </c>
      <c r="AP24" s="17" t="s">
        <v>445</v>
      </c>
      <c r="AQ24" s="17" t="s">
        <v>445</v>
      </c>
      <c r="AR24" s="17" t="s">
        <v>445</v>
      </c>
      <c r="AS24" s="17" t="s">
        <v>445</v>
      </c>
      <c r="AT24" s="17" t="s">
        <v>445</v>
      </c>
      <c r="AU24" s="17" t="s">
        <v>445</v>
      </c>
      <c r="AV24" s="17" t="s">
        <v>445</v>
      </c>
      <c r="AW24" s="17" t="s">
        <v>445</v>
      </c>
      <c r="AX24" s="17" t="s">
        <v>445</v>
      </c>
      <c r="AY24" s="17" t="s">
        <v>445</v>
      </c>
      <c r="AZ24" s="17" t="s">
        <v>445</v>
      </c>
      <c r="BA24" s="17" t="s">
        <v>445</v>
      </c>
      <c r="BB24" s="181" t="s">
        <v>445</v>
      </c>
      <c r="BC24" s="181" t="s">
        <v>445</v>
      </c>
      <c r="BD24" s="181" t="s">
        <v>445</v>
      </c>
      <c r="BE24" s="181" t="s">
        <v>445</v>
      </c>
      <c r="BF24" s="181" t="s">
        <v>445</v>
      </c>
      <c r="BG24" s="181" t="s">
        <v>445</v>
      </c>
      <c r="BH24" s="17" t="s">
        <v>445</v>
      </c>
      <c r="BI24" s="17" t="s">
        <v>445</v>
      </c>
      <c r="BJ24" s="17" t="s">
        <v>445</v>
      </c>
      <c r="BK24" s="42" t="s">
        <v>445</v>
      </c>
    </row>
    <row r="25" spans="1:67" ht="45.75" customHeight="1" x14ac:dyDescent="0.3">
      <c r="A25" s="259"/>
      <c r="B25" s="41" t="s">
        <v>446</v>
      </c>
      <c r="C25" s="16" t="s">
        <v>410</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447</v>
      </c>
      <c r="AG25" s="53"/>
      <c r="AJ25" s="41" t="s">
        <v>446</v>
      </c>
      <c r="AK25" s="16" t="s">
        <v>410</v>
      </c>
      <c r="AL25" s="15">
        <v>2</v>
      </c>
      <c r="AM25" s="219" t="s">
        <v>448</v>
      </c>
      <c r="AN25" s="17" t="s">
        <v>448</v>
      </c>
      <c r="AO25" s="17" t="s">
        <v>448</v>
      </c>
      <c r="AP25" s="17" t="s">
        <v>448</v>
      </c>
      <c r="AQ25" s="17" t="s">
        <v>448</v>
      </c>
      <c r="AR25" s="17" t="s">
        <v>448</v>
      </c>
      <c r="AS25" s="17" t="s">
        <v>448</v>
      </c>
      <c r="AT25" s="17" t="s">
        <v>448</v>
      </c>
      <c r="AU25" s="17" t="s">
        <v>448</v>
      </c>
      <c r="AV25" s="17" t="s">
        <v>448</v>
      </c>
      <c r="AW25" s="17" t="s">
        <v>448</v>
      </c>
      <c r="AX25" s="17" t="s">
        <v>448</v>
      </c>
      <c r="AY25" s="17" t="s">
        <v>448</v>
      </c>
      <c r="AZ25" s="17" t="s">
        <v>448</v>
      </c>
      <c r="BA25" s="17" t="s">
        <v>448</v>
      </c>
      <c r="BB25" s="181" t="s">
        <v>448</v>
      </c>
      <c r="BC25" s="181" t="s">
        <v>448</v>
      </c>
      <c r="BD25" s="181" t="s">
        <v>448</v>
      </c>
      <c r="BE25" s="181" t="s">
        <v>448</v>
      </c>
      <c r="BF25" s="181" t="s">
        <v>448</v>
      </c>
      <c r="BG25" s="181" t="s">
        <v>448</v>
      </c>
      <c r="BH25" s="17" t="s">
        <v>448</v>
      </c>
      <c r="BI25" s="17" t="s">
        <v>448</v>
      </c>
      <c r="BJ25" s="17" t="s">
        <v>448</v>
      </c>
      <c r="BK25" s="289" t="s">
        <v>448</v>
      </c>
    </row>
    <row r="26" spans="1:67" ht="45.75" customHeight="1" x14ac:dyDescent="0.3">
      <c r="B26" s="180" t="s">
        <v>449</v>
      </c>
      <c r="C26" s="282" t="s">
        <v>410</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450</v>
      </c>
      <c r="AG26" s="53"/>
      <c r="AJ26" s="180" t="s">
        <v>449</v>
      </c>
      <c r="AK26" s="282" t="s">
        <v>410</v>
      </c>
      <c r="AL26" s="283">
        <v>2</v>
      </c>
      <c r="AM26" s="219" t="s">
        <v>451</v>
      </c>
      <c r="AN26" s="37" t="s">
        <v>451</v>
      </c>
      <c r="AO26" s="37" t="s">
        <v>451</v>
      </c>
      <c r="AP26" s="37" t="s">
        <v>451</v>
      </c>
      <c r="AQ26" s="37" t="s">
        <v>451</v>
      </c>
      <c r="AR26" s="37" t="s">
        <v>451</v>
      </c>
      <c r="AS26" s="37" t="s">
        <v>451</v>
      </c>
      <c r="AT26" s="37" t="s">
        <v>451</v>
      </c>
      <c r="AU26" s="37" t="s">
        <v>451</v>
      </c>
      <c r="AV26" s="37" t="s">
        <v>451</v>
      </c>
      <c r="AW26" s="37" t="s">
        <v>451</v>
      </c>
      <c r="AX26" s="37" t="s">
        <v>451</v>
      </c>
      <c r="AY26" s="37" t="s">
        <v>451</v>
      </c>
      <c r="AZ26" s="37" t="s">
        <v>451</v>
      </c>
      <c r="BA26" s="37" t="s">
        <v>451</v>
      </c>
      <c r="BB26" s="37" t="s">
        <v>451</v>
      </c>
      <c r="BC26" s="37" t="s">
        <v>451</v>
      </c>
      <c r="BD26" s="37" t="s">
        <v>451</v>
      </c>
      <c r="BE26" s="37" t="s">
        <v>451</v>
      </c>
      <c r="BF26" s="37" t="s">
        <v>451</v>
      </c>
      <c r="BG26" s="37" t="s">
        <v>451</v>
      </c>
      <c r="BH26" s="37" t="s">
        <v>451</v>
      </c>
      <c r="BI26" s="37" t="s">
        <v>451</v>
      </c>
      <c r="BJ26" s="37" t="s">
        <v>451</v>
      </c>
      <c r="BK26" s="37" t="s">
        <v>451</v>
      </c>
    </row>
    <row r="27" spans="1:67" ht="45.75" customHeight="1" x14ac:dyDescent="0.3">
      <c r="A27" s="259"/>
      <c r="B27" s="180" t="s">
        <v>452</v>
      </c>
      <c r="C27" s="16" t="s">
        <v>410</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453</v>
      </c>
      <c r="AG27" s="53"/>
      <c r="AJ27" s="180" t="s">
        <v>452</v>
      </c>
      <c r="AK27" s="16" t="s">
        <v>410</v>
      </c>
      <c r="AL27" s="15">
        <v>2</v>
      </c>
      <c r="AM27" s="219" t="s">
        <v>454</v>
      </c>
      <c r="AN27" s="37" t="s">
        <v>454</v>
      </c>
      <c r="AO27" s="37" t="s">
        <v>454</v>
      </c>
      <c r="AP27" s="37" t="s">
        <v>454</v>
      </c>
      <c r="AQ27" s="37" t="s">
        <v>454</v>
      </c>
      <c r="AR27" s="37" t="s">
        <v>454</v>
      </c>
      <c r="AS27" s="37" t="s">
        <v>454</v>
      </c>
      <c r="AT27" s="37" t="s">
        <v>454</v>
      </c>
      <c r="AU27" s="37" t="s">
        <v>454</v>
      </c>
      <c r="AV27" s="37" t="s">
        <v>454</v>
      </c>
      <c r="AW27" s="37" t="s">
        <v>454</v>
      </c>
      <c r="AX27" s="37" t="s">
        <v>454</v>
      </c>
      <c r="AY27" s="37" t="s">
        <v>454</v>
      </c>
      <c r="AZ27" s="37" t="s">
        <v>454</v>
      </c>
      <c r="BA27" s="37" t="s">
        <v>454</v>
      </c>
      <c r="BB27" s="37" t="s">
        <v>454</v>
      </c>
      <c r="BC27" s="37" t="s">
        <v>454</v>
      </c>
      <c r="BD27" s="37" t="s">
        <v>454</v>
      </c>
      <c r="BE27" s="37" t="s">
        <v>454</v>
      </c>
      <c r="BF27" s="37" t="s">
        <v>454</v>
      </c>
      <c r="BG27" s="37" t="s">
        <v>454</v>
      </c>
      <c r="BH27" s="37" t="s">
        <v>454</v>
      </c>
      <c r="BI27" s="37" t="s">
        <v>454</v>
      </c>
      <c r="BJ27" s="37" t="s">
        <v>454</v>
      </c>
      <c r="BK27" s="37" t="s">
        <v>454</v>
      </c>
    </row>
    <row r="28" spans="1:67" ht="45.75" customHeight="1" x14ac:dyDescent="0.3">
      <c r="B28" s="290" t="s">
        <v>455</v>
      </c>
      <c r="C28" s="59" t="s">
        <v>410</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456</v>
      </c>
      <c r="AG28" s="53"/>
      <c r="AJ28" s="290" t="s">
        <v>455</v>
      </c>
      <c r="AK28" s="59" t="s">
        <v>410</v>
      </c>
      <c r="AL28" s="218">
        <v>2</v>
      </c>
      <c r="AM28" s="219" t="s">
        <v>457</v>
      </c>
      <c r="AN28" s="181" t="s">
        <v>457</v>
      </c>
      <c r="AO28" s="181" t="s">
        <v>457</v>
      </c>
      <c r="AP28" s="181" t="s">
        <v>457</v>
      </c>
      <c r="AQ28" s="181" t="s">
        <v>457</v>
      </c>
      <c r="AR28" s="181" t="s">
        <v>457</v>
      </c>
      <c r="AS28" s="181" t="s">
        <v>457</v>
      </c>
      <c r="AT28" s="181" t="s">
        <v>457</v>
      </c>
      <c r="AU28" s="181" t="s">
        <v>457</v>
      </c>
      <c r="AV28" s="181" t="s">
        <v>457</v>
      </c>
      <c r="AW28" s="181" t="s">
        <v>457</v>
      </c>
      <c r="AX28" s="181" t="s">
        <v>457</v>
      </c>
      <c r="AY28" s="181" t="s">
        <v>457</v>
      </c>
      <c r="AZ28" s="181" t="s">
        <v>457</v>
      </c>
      <c r="BA28" s="181" t="s">
        <v>457</v>
      </c>
      <c r="BB28" s="181" t="s">
        <v>457</v>
      </c>
      <c r="BC28" s="181" t="s">
        <v>457</v>
      </c>
      <c r="BD28" s="181" t="s">
        <v>457</v>
      </c>
      <c r="BE28" s="181" t="s">
        <v>457</v>
      </c>
      <c r="BF28" s="181" t="s">
        <v>457</v>
      </c>
      <c r="BG28" s="181" t="s">
        <v>457</v>
      </c>
      <c r="BH28" s="181" t="s">
        <v>457</v>
      </c>
      <c r="BI28" s="181" t="s">
        <v>457</v>
      </c>
      <c r="BJ28" s="181" t="s">
        <v>457</v>
      </c>
      <c r="BK28" s="215" t="s">
        <v>457</v>
      </c>
    </row>
    <row r="29" spans="1:67" ht="45.75" customHeight="1" x14ac:dyDescent="0.3">
      <c r="A29" s="259"/>
      <c r="B29" s="290" t="s">
        <v>458</v>
      </c>
      <c r="C29" s="59" t="s">
        <v>410</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459</v>
      </c>
      <c r="AG29" s="53"/>
      <c r="AJ29" s="290" t="s">
        <v>458</v>
      </c>
      <c r="AK29" s="59" t="s">
        <v>410</v>
      </c>
      <c r="AL29" s="15">
        <v>2</v>
      </c>
      <c r="AM29" s="75" t="s">
        <v>460</v>
      </c>
      <c r="AN29" s="17" t="s">
        <v>460</v>
      </c>
      <c r="AO29" s="17" t="s">
        <v>460</v>
      </c>
      <c r="AP29" s="17" t="s">
        <v>460</v>
      </c>
      <c r="AQ29" s="17" t="s">
        <v>460</v>
      </c>
      <c r="AR29" s="17" t="s">
        <v>460</v>
      </c>
      <c r="AS29" s="17" t="s">
        <v>460</v>
      </c>
      <c r="AT29" s="17" t="s">
        <v>460</v>
      </c>
      <c r="AU29" s="17" t="s">
        <v>460</v>
      </c>
      <c r="AV29" s="17" t="s">
        <v>460</v>
      </c>
      <c r="AW29" s="17" t="s">
        <v>460</v>
      </c>
      <c r="AX29" s="17" t="s">
        <v>460</v>
      </c>
      <c r="AY29" s="17" t="s">
        <v>460</v>
      </c>
      <c r="AZ29" s="17" t="s">
        <v>460</v>
      </c>
      <c r="BA29" s="17" t="s">
        <v>460</v>
      </c>
      <c r="BB29" s="181" t="s">
        <v>460</v>
      </c>
      <c r="BC29" s="181" t="s">
        <v>460</v>
      </c>
      <c r="BD29" s="181" t="s">
        <v>460</v>
      </c>
      <c r="BE29" s="181" t="s">
        <v>460</v>
      </c>
      <c r="BF29" s="181" t="s">
        <v>460</v>
      </c>
      <c r="BG29" s="181" t="s">
        <v>460</v>
      </c>
      <c r="BH29" s="17" t="s">
        <v>460</v>
      </c>
      <c r="BI29" s="17" t="s">
        <v>460</v>
      </c>
      <c r="BJ29" s="17" t="s">
        <v>460</v>
      </c>
      <c r="BK29" s="42" t="s">
        <v>460</v>
      </c>
    </row>
    <row r="30" spans="1:67" ht="45.75" customHeight="1" thickBot="1" x14ac:dyDescent="0.35">
      <c r="B30" s="43" t="s">
        <v>422</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461</v>
      </c>
      <c r="AG30" s="18"/>
      <c r="AJ30" s="43" t="s">
        <v>422</v>
      </c>
      <c r="AK30" s="12" t="s">
        <v>132</v>
      </c>
      <c r="AL30" s="12">
        <v>2</v>
      </c>
      <c r="AM30" s="76" t="s">
        <v>462</v>
      </c>
      <c r="AN30" s="174" t="s">
        <v>462</v>
      </c>
      <c r="AO30" s="174" t="s">
        <v>462</v>
      </c>
      <c r="AP30" s="174" t="s">
        <v>462</v>
      </c>
      <c r="AQ30" s="174" t="s">
        <v>462</v>
      </c>
      <c r="AR30" s="174" t="s">
        <v>462</v>
      </c>
      <c r="AS30" s="174" t="s">
        <v>462</v>
      </c>
      <c r="AT30" s="174" t="s">
        <v>462</v>
      </c>
      <c r="AU30" s="174" t="s">
        <v>462</v>
      </c>
      <c r="AV30" s="174" t="s">
        <v>462</v>
      </c>
      <c r="AW30" s="174" t="s">
        <v>462</v>
      </c>
      <c r="AX30" s="174" t="s">
        <v>462</v>
      </c>
      <c r="AY30" s="174" t="s">
        <v>462</v>
      </c>
      <c r="AZ30" s="174" t="s">
        <v>462</v>
      </c>
      <c r="BA30" s="174" t="s">
        <v>462</v>
      </c>
      <c r="BB30" s="174" t="s">
        <v>462</v>
      </c>
      <c r="BC30" s="174" t="s">
        <v>462</v>
      </c>
      <c r="BD30" s="174" t="s">
        <v>462</v>
      </c>
      <c r="BE30" s="174" t="s">
        <v>462</v>
      </c>
      <c r="BF30" s="174" t="s">
        <v>462</v>
      </c>
      <c r="BG30" s="174" t="s">
        <v>462</v>
      </c>
      <c r="BH30" s="174" t="s">
        <v>462</v>
      </c>
      <c r="BI30" s="174" t="s">
        <v>462</v>
      </c>
      <c r="BJ30" s="174" t="s">
        <v>462</v>
      </c>
      <c r="BK30" s="174" t="s">
        <v>462</v>
      </c>
    </row>
    <row r="31" spans="1:67" ht="47.25" customHeight="1" thickBot="1" x14ac:dyDescent="0.35">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x14ac:dyDescent="0.35">
      <c r="B32" s="23" t="s">
        <v>140</v>
      </c>
      <c r="AJ32" s="23" t="s">
        <v>463</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x14ac:dyDescent="0.35">
      <c r="B33" s="109" t="s">
        <v>464</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465</v>
      </c>
      <c r="AG33" s="47"/>
      <c r="AJ33" s="109" t="s">
        <v>464</v>
      </c>
      <c r="AK33" s="46" t="s">
        <v>142</v>
      </c>
      <c r="AL33" s="46">
        <v>0</v>
      </c>
      <c r="AM33" s="172" t="s">
        <v>466</v>
      </c>
      <c r="AN33" s="171" t="s">
        <v>466</v>
      </c>
      <c r="AO33" s="171" t="s">
        <v>466</v>
      </c>
      <c r="AP33" s="171" t="s">
        <v>466</v>
      </c>
      <c r="AQ33" s="171" t="s">
        <v>466</v>
      </c>
      <c r="AR33" s="171" t="s">
        <v>466</v>
      </c>
      <c r="AS33" s="171" t="s">
        <v>466</v>
      </c>
      <c r="AT33" s="171" t="s">
        <v>466</v>
      </c>
      <c r="AU33" s="171" t="s">
        <v>466</v>
      </c>
      <c r="AV33" s="171" t="s">
        <v>466</v>
      </c>
      <c r="AW33" s="171" t="s">
        <v>466</v>
      </c>
      <c r="AX33" s="171" t="s">
        <v>466</v>
      </c>
      <c r="AY33" s="171" t="s">
        <v>466</v>
      </c>
      <c r="AZ33" s="171" t="s">
        <v>466</v>
      </c>
      <c r="BA33" s="171" t="s">
        <v>466</v>
      </c>
      <c r="BB33" s="171" t="s">
        <v>466</v>
      </c>
      <c r="BC33" s="171" t="s">
        <v>466</v>
      </c>
      <c r="BD33" s="171" t="s">
        <v>466</v>
      </c>
      <c r="BE33" s="171" t="s">
        <v>466</v>
      </c>
      <c r="BF33" s="171" t="s">
        <v>466</v>
      </c>
      <c r="BG33" s="171" t="s">
        <v>466</v>
      </c>
      <c r="BH33" s="171" t="s">
        <v>466</v>
      </c>
      <c r="BI33" s="171" t="s">
        <v>466</v>
      </c>
      <c r="BJ33" s="171" t="s">
        <v>466</v>
      </c>
      <c r="BK33" s="173" t="s">
        <v>466</v>
      </c>
    </row>
    <row r="34" spans="1:66" ht="47.25" customHeight="1" thickBot="1" x14ac:dyDescent="0.35">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x14ac:dyDescent="0.35">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x14ac:dyDescent="0.3">
      <c r="B36" s="39" t="s">
        <v>409</v>
      </c>
      <c r="C36" s="21" t="s">
        <v>410</v>
      </c>
      <c r="D36" s="20">
        <v>2</v>
      </c>
      <c r="E36" s="74"/>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216"/>
      <c r="AE36" s="6" t="s">
        <v>467</v>
      </c>
      <c r="AG36" s="6"/>
      <c r="AJ36" s="39" t="s">
        <v>409</v>
      </c>
      <c r="AK36" s="21" t="s">
        <v>410</v>
      </c>
      <c r="AL36" s="20">
        <v>2</v>
      </c>
      <c r="AM36" s="74" t="s">
        <v>468</v>
      </c>
      <c r="AN36" s="186" t="s">
        <v>468</v>
      </c>
      <c r="AO36" s="186" t="s">
        <v>468</v>
      </c>
      <c r="AP36" s="186" t="s">
        <v>468</v>
      </c>
      <c r="AQ36" s="186" t="s">
        <v>468</v>
      </c>
      <c r="AR36" s="186" t="s">
        <v>468</v>
      </c>
      <c r="AS36" s="186" t="s">
        <v>468</v>
      </c>
      <c r="AT36" s="186" t="s">
        <v>468</v>
      </c>
      <c r="AU36" s="186" t="s">
        <v>468</v>
      </c>
      <c r="AV36" s="186" t="s">
        <v>468</v>
      </c>
      <c r="AW36" s="186" t="s">
        <v>468</v>
      </c>
      <c r="AX36" s="186" t="s">
        <v>468</v>
      </c>
      <c r="AY36" s="186" t="s">
        <v>468</v>
      </c>
      <c r="AZ36" s="186" t="s">
        <v>468</v>
      </c>
      <c r="BA36" s="186" t="s">
        <v>468</v>
      </c>
      <c r="BB36" s="186" t="s">
        <v>468</v>
      </c>
      <c r="BC36" s="186" t="s">
        <v>468</v>
      </c>
      <c r="BD36" s="186" t="s">
        <v>468</v>
      </c>
      <c r="BE36" s="186" t="s">
        <v>468</v>
      </c>
      <c r="BF36" s="186" t="s">
        <v>468</v>
      </c>
      <c r="BG36" s="186" t="s">
        <v>468</v>
      </c>
      <c r="BH36" s="186" t="s">
        <v>468</v>
      </c>
      <c r="BI36" s="186" t="s">
        <v>468</v>
      </c>
      <c r="BJ36" s="186" t="s">
        <v>468</v>
      </c>
      <c r="BK36" s="216" t="s">
        <v>468</v>
      </c>
    </row>
    <row r="37" spans="1:66" ht="45.75" customHeight="1" x14ac:dyDescent="0.3">
      <c r="A37" s="259"/>
      <c r="B37" s="41" t="s">
        <v>413</v>
      </c>
      <c r="C37" s="16" t="s">
        <v>410</v>
      </c>
      <c r="D37" s="15">
        <v>2</v>
      </c>
      <c r="E37" s="75"/>
      <c r="F37" s="17"/>
      <c r="G37" s="17"/>
      <c r="H37" s="17"/>
      <c r="I37" s="17"/>
      <c r="J37" s="17"/>
      <c r="K37" s="17"/>
      <c r="L37" s="17"/>
      <c r="M37" s="17"/>
      <c r="N37" s="17"/>
      <c r="O37" s="17"/>
      <c r="P37" s="17"/>
      <c r="Q37" s="17"/>
      <c r="R37" s="17"/>
      <c r="S37" s="17"/>
      <c r="T37" s="17"/>
      <c r="U37" s="17"/>
      <c r="V37" s="17"/>
      <c r="W37" s="17"/>
      <c r="X37" s="17"/>
      <c r="Y37" s="17"/>
      <c r="Z37" s="17"/>
      <c r="AA37" s="17"/>
      <c r="AB37" s="17"/>
      <c r="AC37" s="42"/>
      <c r="AE37" s="53" t="s">
        <v>469</v>
      </c>
      <c r="AG37" s="53"/>
      <c r="AJ37" s="41" t="s">
        <v>413</v>
      </c>
      <c r="AK37" s="16" t="s">
        <v>410</v>
      </c>
      <c r="AL37" s="15">
        <v>2</v>
      </c>
      <c r="AM37" s="75" t="s">
        <v>470</v>
      </c>
      <c r="AN37" s="17" t="s">
        <v>470</v>
      </c>
      <c r="AO37" s="17" t="s">
        <v>470</v>
      </c>
      <c r="AP37" s="17" t="s">
        <v>470</v>
      </c>
      <c r="AQ37" s="17" t="s">
        <v>470</v>
      </c>
      <c r="AR37" s="17" t="s">
        <v>470</v>
      </c>
      <c r="AS37" s="17" t="s">
        <v>470</v>
      </c>
      <c r="AT37" s="17" t="s">
        <v>470</v>
      </c>
      <c r="AU37" s="17" t="s">
        <v>470</v>
      </c>
      <c r="AV37" s="17" t="s">
        <v>470</v>
      </c>
      <c r="AW37" s="17" t="s">
        <v>470</v>
      </c>
      <c r="AX37" s="17" t="s">
        <v>470</v>
      </c>
      <c r="AY37" s="17" t="s">
        <v>470</v>
      </c>
      <c r="AZ37" s="17" t="s">
        <v>470</v>
      </c>
      <c r="BA37" s="17" t="s">
        <v>470</v>
      </c>
      <c r="BB37" s="17" t="s">
        <v>470</v>
      </c>
      <c r="BC37" s="17" t="s">
        <v>470</v>
      </c>
      <c r="BD37" s="17" t="s">
        <v>470</v>
      </c>
      <c r="BE37" s="17" t="s">
        <v>470</v>
      </c>
      <c r="BF37" s="17" t="s">
        <v>470</v>
      </c>
      <c r="BG37" s="17" t="s">
        <v>470</v>
      </c>
      <c r="BH37" s="17" t="s">
        <v>470</v>
      </c>
      <c r="BI37" s="17" t="s">
        <v>470</v>
      </c>
      <c r="BJ37" s="17" t="s">
        <v>470</v>
      </c>
      <c r="BK37" s="42" t="s">
        <v>470</v>
      </c>
    </row>
    <row r="38" spans="1:66" ht="45.75" customHeight="1" x14ac:dyDescent="0.3">
      <c r="B38" s="180" t="s">
        <v>416</v>
      </c>
      <c r="C38" s="217" t="s">
        <v>410</v>
      </c>
      <c r="D38" s="218">
        <v>2</v>
      </c>
      <c r="E38" s="219"/>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215"/>
      <c r="AE38" s="53" t="s">
        <v>471</v>
      </c>
      <c r="AG38" s="53"/>
      <c r="AJ38" s="180" t="s">
        <v>416</v>
      </c>
      <c r="AK38" s="217" t="s">
        <v>410</v>
      </c>
      <c r="AL38" s="218">
        <v>2</v>
      </c>
      <c r="AM38" s="219" t="s">
        <v>472</v>
      </c>
      <c r="AN38" s="181" t="s">
        <v>472</v>
      </c>
      <c r="AO38" s="181" t="s">
        <v>472</v>
      </c>
      <c r="AP38" s="181" t="s">
        <v>472</v>
      </c>
      <c r="AQ38" s="181" t="s">
        <v>472</v>
      </c>
      <c r="AR38" s="181" t="s">
        <v>472</v>
      </c>
      <c r="AS38" s="181" t="s">
        <v>472</v>
      </c>
      <c r="AT38" s="181" t="s">
        <v>472</v>
      </c>
      <c r="AU38" s="181" t="s">
        <v>472</v>
      </c>
      <c r="AV38" s="181" t="s">
        <v>472</v>
      </c>
      <c r="AW38" s="181" t="s">
        <v>472</v>
      </c>
      <c r="AX38" s="181" t="s">
        <v>472</v>
      </c>
      <c r="AY38" s="181" t="s">
        <v>472</v>
      </c>
      <c r="AZ38" s="181" t="s">
        <v>472</v>
      </c>
      <c r="BA38" s="181" t="s">
        <v>472</v>
      </c>
      <c r="BB38" s="181" t="s">
        <v>472</v>
      </c>
      <c r="BC38" s="181" t="s">
        <v>472</v>
      </c>
      <c r="BD38" s="181" t="s">
        <v>472</v>
      </c>
      <c r="BE38" s="181" t="s">
        <v>472</v>
      </c>
      <c r="BF38" s="181" t="s">
        <v>472</v>
      </c>
      <c r="BG38" s="181" t="s">
        <v>472</v>
      </c>
      <c r="BH38" s="181" t="s">
        <v>472</v>
      </c>
      <c r="BI38" s="181" t="s">
        <v>472</v>
      </c>
      <c r="BJ38" s="181" t="s">
        <v>472</v>
      </c>
      <c r="BK38" s="215" t="s">
        <v>472</v>
      </c>
    </row>
    <row r="39" spans="1:66" ht="45.75" customHeight="1" x14ac:dyDescent="0.3">
      <c r="A39" s="259"/>
      <c r="B39" s="180" t="s">
        <v>419</v>
      </c>
      <c r="C39" s="217" t="s">
        <v>410</v>
      </c>
      <c r="D39" s="218">
        <v>2</v>
      </c>
      <c r="E39" s="219"/>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215"/>
      <c r="AE39" s="53" t="s">
        <v>473</v>
      </c>
      <c r="AG39" s="53"/>
      <c r="AJ39" s="180" t="s">
        <v>419</v>
      </c>
      <c r="AK39" s="217" t="s">
        <v>410</v>
      </c>
      <c r="AL39" s="218">
        <v>2</v>
      </c>
      <c r="AM39" s="219" t="s">
        <v>474</v>
      </c>
      <c r="AN39" s="181" t="s">
        <v>474</v>
      </c>
      <c r="AO39" s="181" t="s">
        <v>474</v>
      </c>
      <c r="AP39" s="181" t="s">
        <v>474</v>
      </c>
      <c r="AQ39" s="181" t="s">
        <v>474</v>
      </c>
      <c r="AR39" s="181" t="s">
        <v>474</v>
      </c>
      <c r="AS39" s="181" t="s">
        <v>474</v>
      </c>
      <c r="AT39" s="181" t="s">
        <v>474</v>
      </c>
      <c r="AU39" s="181" t="s">
        <v>474</v>
      </c>
      <c r="AV39" s="181" t="s">
        <v>474</v>
      </c>
      <c r="AW39" s="181" t="s">
        <v>474</v>
      </c>
      <c r="AX39" s="181" t="s">
        <v>474</v>
      </c>
      <c r="AY39" s="181" t="s">
        <v>474</v>
      </c>
      <c r="AZ39" s="181" t="s">
        <v>474</v>
      </c>
      <c r="BA39" s="181" t="s">
        <v>474</v>
      </c>
      <c r="BB39" s="181" t="s">
        <v>474</v>
      </c>
      <c r="BC39" s="181" t="s">
        <v>474</v>
      </c>
      <c r="BD39" s="181" t="s">
        <v>474</v>
      </c>
      <c r="BE39" s="181" t="s">
        <v>474</v>
      </c>
      <c r="BF39" s="181" t="s">
        <v>474</v>
      </c>
      <c r="BG39" s="181" t="s">
        <v>474</v>
      </c>
      <c r="BH39" s="181" t="s">
        <v>474</v>
      </c>
      <c r="BI39" s="181" t="s">
        <v>474</v>
      </c>
      <c r="BJ39" s="181" t="s">
        <v>474</v>
      </c>
      <c r="BK39" s="215" t="s">
        <v>474</v>
      </c>
    </row>
    <row r="40" spans="1:66" ht="45.75" customHeight="1" thickBot="1" x14ac:dyDescent="0.35">
      <c r="B40" s="43" t="s">
        <v>422</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t="e">
        <f t="shared" si="6"/>
        <v>#DIV/0!</v>
      </c>
      <c r="U40" s="174" t="e">
        <f t="shared" si="6"/>
        <v>#DIV/0!</v>
      </c>
      <c r="V40" s="174" t="e">
        <f t="shared" si="6"/>
        <v>#DIV/0!</v>
      </c>
      <c r="W40" s="174" t="e">
        <f t="shared" si="6"/>
        <v>#DIV/0!</v>
      </c>
      <c r="X40" s="174" t="e">
        <f t="shared" si="6"/>
        <v>#DIV/0!</v>
      </c>
      <c r="Y40" s="174" t="e">
        <f t="shared" si="6"/>
        <v>#DIV/0!</v>
      </c>
      <c r="Z40" s="174" t="e">
        <f t="shared" si="6"/>
        <v>#DIV/0!</v>
      </c>
      <c r="AA40" s="174" t="e">
        <f t="shared" si="6"/>
        <v>#DIV/0!</v>
      </c>
      <c r="AB40" s="174" t="e">
        <f t="shared" si="6"/>
        <v>#DIV/0!</v>
      </c>
      <c r="AC40" s="175" t="e">
        <f t="shared" si="6"/>
        <v>#DIV/0!</v>
      </c>
      <c r="AE40" s="18" t="s">
        <v>475</v>
      </c>
      <c r="AG40" s="18"/>
      <c r="AJ40" s="43" t="s">
        <v>422</v>
      </c>
      <c r="AK40" s="12" t="s">
        <v>132</v>
      </c>
      <c r="AL40" s="12">
        <v>2</v>
      </c>
      <c r="AM40" s="76" t="s">
        <v>476</v>
      </c>
      <c r="AN40" s="174" t="s">
        <v>476</v>
      </c>
      <c r="AO40" s="174" t="s">
        <v>476</v>
      </c>
      <c r="AP40" s="174" t="s">
        <v>476</v>
      </c>
      <c r="AQ40" s="174" t="s">
        <v>476</v>
      </c>
      <c r="AR40" s="174" t="s">
        <v>476</v>
      </c>
      <c r="AS40" s="174" t="s">
        <v>476</v>
      </c>
      <c r="AT40" s="174" t="s">
        <v>476</v>
      </c>
      <c r="AU40" s="174" t="s">
        <v>476</v>
      </c>
      <c r="AV40" s="174" t="s">
        <v>476</v>
      </c>
      <c r="AW40" s="174" t="s">
        <v>476</v>
      </c>
      <c r="AX40" s="174" t="s">
        <v>476</v>
      </c>
      <c r="AY40" s="174" t="s">
        <v>476</v>
      </c>
      <c r="AZ40" s="174" t="s">
        <v>476</v>
      </c>
      <c r="BA40" s="174" t="s">
        <v>476</v>
      </c>
      <c r="BB40" s="174" t="s">
        <v>476</v>
      </c>
      <c r="BC40" s="174" t="s">
        <v>476</v>
      </c>
      <c r="BD40" s="174" t="s">
        <v>476</v>
      </c>
      <c r="BE40" s="174" t="s">
        <v>476</v>
      </c>
      <c r="BF40" s="174" t="s">
        <v>476</v>
      </c>
      <c r="BG40" s="174" t="s">
        <v>476</v>
      </c>
      <c r="BH40" s="174" t="s">
        <v>476</v>
      </c>
      <c r="BI40" s="174" t="s">
        <v>476</v>
      </c>
      <c r="BJ40" s="174" t="s">
        <v>476</v>
      </c>
      <c r="BK40" s="175" t="s">
        <v>476</v>
      </c>
    </row>
    <row r="41" spans="1:66" ht="45.75" customHeight="1" thickBot="1" x14ac:dyDescent="0.35">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x14ac:dyDescent="0.35">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x14ac:dyDescent="0.3">
      <c r="B43" s="39" t="s">
        <v>477</v>
      </c>
      <c r="C43" s="21" t="s">
        <v>478</v>
      </c>
      <c r="D43" s="20">
        <v>3</v>
      </c>
      <c r="E43" s="74"/>
      <c r="F43" s="22"/>
      <c r="G43" s="22"/>
      <c r="H43" s="22"/>
      <c r="I43" s="22"/>
      <c r="J43" s="22"/>
      <c r="K43" s="22"/>
      <c r="L43" s="22"/>
      <c r="M43" s="22"/>
      <c r="N43" s="405"/>
      <c r="O43" s="405"/>
      <c r="P43" s="405"/>
      <c r="Q43" s="405"/>
      <c r="R43" s="405"/>
      <c r="S43" s="405"/>
      <c r="T43" s="405"/>
      <c r="U43" s="405"/>
      <c r="V43" s="405"/>
      <c r="W43" s="405"/>
      <c r="X43" s="405"/>
      <c r="Y43" s="405"/>
      <c r="Z43" s="405"/>
      <c r="AA43" s="405"/>
      <c r="AB43" s="405"/>
      <c r="AC43" s="406"/>
      <c r="AE43" s="6" t="s">
        <v>479</v>
      </c>
      <c r="AG43" s="6"/>
      <c r="AJ43" s="39" t="s">
        <v>477</v>
      </c>
      <c r="AK43" s="21" t="s">
        <v>478</v>
      </c>
      <c r="AL43" s="20">
        <v>3</v>
      </c>
      <c r="AM43" s="74" t="s">
        <v>480</v>
      </c>
      <c r="AN43" s="22" t="s">
        <v>480</v>
      </c>
      <c r="AO43" s="22" t="s">
        <v>480</v>
      </c>
      <c r="AP43" s="22" t="s">
        <v>480</v>
      </c>
      <c r="AQ43" s="22" t="s">
        <v>480</v>
      </c>
      <c r="AR43" s="22" t="s">
        <v>480</v>
      </c>
      <c r="AS43" s="22" t="s">
        <v>480</v>
      </c>
      <c r="AT43" s="22" t="s">
        <v>480</v>
      </c>
      <c r="AU43" s="22" t="s">
        <v>480</v>
      </c>
      <c r="AV43" s="22" t="s">
        <v>480</v>
      </c>
      <c r="AW43" s="22" t="s">
        <v>480</v>
      </c>
      <c r="AX43" s="22" t="s">
        <v>480</v>
      </c>
      <c r="AY43" s="22" t="s">
        <v>480</v>
      </c>
      <c r="AZ43" s="22" t="s">
        <v>480</v>
      </c>
      <c r="BA43" s="22" t="s">
        <v>480</v>
      </c>
      <c r="BB43" s="22" t="s">
        <v>480</v>
      </c>
      <c r="BC43" s="22" t="s">
        <v>480</v>
      </c>
      <c r="BD43" s="22" t="s">
        <v>480</v>
      </c>
      <c r="BE43" s="22" t="s">
        <v>480</v>
      </c>
      <c r="BF43" s="22" t="s">
        <v>480</v>
      </c>
      <c r="BG43" s="22" t="s">
        <v>480</v>
      </c>
      <c r="BH43" s="22" t="s">
        <v>480</v>
      </c>
      <c r="BI43" s="22" t="s">
        <v>480</v>
      </c>
      <c r="BJ43" s="22" t="s">
        <v>480</v>
      </c>
      <c r="BK43" s="40" t="s">
        <v>480</v>
      </c>
    </row>
    <row r="44" spans="1:66" ht="45.75" customHeight="1" x14ac:dyDescent="0.3">
      <c r="B44" s="41" t="s">
        <v>481</v>
      </c>
      <c r="C44" s="16" t="s">
        <v>142</v>
      </c>
      <c r="D44" s="15">
        <v>0</v>
      </c>
      <c r="E44" s="75"/>
      <c r="F44" s="36"/>
      <c r="G44" s="36"/>
      <c r="H44" s="36"/>
      <c r="I44" s="36"/>
      <c r="J44" s="36"/>
      <c r="K44" s="36"/>
      <c r="L44" s="36"/>
      <c r="M44" s="36"/>
      <c r="N44" s="407"/>
      <c r="O44" s="407"/>
      <c r="P44" s="407"/>
      <c r="Q44" s="407"/>
      <c r="R44" s="407"/>
      <c r="S44" s="407"/>
      <c r="T44" s="407"/>
      <c r="U44" s="407"/>
      <c r="V44" s="407"/>
      <c r="W44" s="407"/>
      <c r="X44" s="407"/>
      <c r="Y44" s="407"/>
      <c r="Z44" s="407"/>
      <c r="AA44" s="407"/>
      <c r="AB44" s="407"/>
      <c r="AC44" s="408"/>
      <c r="AE44" s="53" t="s">
        <v>482</v>
      </c>
      <c r="AG44" s="53"/>
      <c r="AJ44" s="41" t="s">
        <v>481</v>
      </c>
      <c r="AK44" s="16" t="s">
        <v>142</v>
      </c>
      <c r="AL44" s="15">
        <v>0</v>
      </c>
      <c r="AM44" s="75" t="s">
        <v>483</v>
      </c>
      <c r="AN44" s="36" t="s">
        <v>483</v>
      </c>
      <c r="AO44" s="36" t="s">
        <v>483</v>
      </c>
      <c r="AP44" s="36" t="s">
        <v>483</v>
      </c>
      <c r="AQ44" s="36" t="s">
        <v>483</v>
      </c>
      <c r="AR44" s="36" t="s">
        <v>483</v>
      </c>
      <c r="AS44" s="36" t="s">
        <v>483</v>
      </c>
      <c r="AT44" s="36" t="s">
        <v>483</v>
      </c>
      <c r="AU44" s="36" t="s">
        <v>483</v>
      </c>
      <c r="AV44" s="36" t="s">
        <v>483</v>
      </c>
      <c r="AW44" s="36" t="s">
        <v>483</v>
      </c>
      <c r="AX44" s="36" t="s">
        <v>483</v>
      </c>
      <c r="AY44" s="36" t="s">
        <v>483</v>
      </c>
      <c r="AZ44" s="36" t="s">
        <v>483</v>
      </c>
      <c r="BA44" s="36" t="s">
        <v>483</v>
      </c>
      <c r="BB44" s="36" t="s">
        <v>483</v>
      </c>
      <c r="BC44" s="36" t="s">
        <v>483</v>
      </c>
      <c r="BD44" s="36" t="s">
        <v>483</v>
      </c>
      <c r="BE44" s="36" t="s">
        <v>483</v>
      </c>
      <c r="BF44" s="36" t="s">
        <v>483</v>
      </c>
      <c r="BG44" s="36" t="s">
        <v>483</v>
      </c>
      <c r="BH44" s="36" t="s">
        <v>483</v>
      </c>
      <c r="BI44" s="36" t="s">
        <v>483</v>
      </c>
      <c r="BJ44" s="36" t="s">
        <v>483</v>
      </c>
      <c r="BK44" s="116" t="s">
        <v>483</v>
      </c>
    </row>
    <row r="45" spans="1:66" ht="45.75" customHeight="1" x14ac:dyDescent="0.3">
      <c r="B45" s="41" t="s">
        <v>484</v>
      </c>
      <c r="C45" s="16" t="s">
        <v>485</v>
      </c>
      <c r="D45" s="15">
        <v>0</v>
      </c>
      <c r="E45" s="75"/>
      <c r="F45" s="36"/>
      <c r="G45" s="36"/>
      <c r="H45" s="36"/>
      <c r="I45" s="36"/>
      <c r="J45" s="36"/>
      <c r="K45" s="36"/>
      <c r="L45" s="36"/>
      <c r="M45" s="36"/>
      <c r="N45" s="407"/>
      <c r="O45" s="407"/>
      <c r="P45" s="407"/>
      <c r="Q45" s="407"/>
      <c r="R45" s="407"/>
      <c r="S45" s="407"/>
      <c r="T45" s="407"/>
      <c r="U45" s="407"/>
      <c r="V45" s="407"/>
      <c r="W45" s="407"/>
      <c r="X45" s="407"/>
      <c r="Y45" s="407"/>
      <c r="Z45" s="407"/>
      <c r="AA45" s="407"/>
      <c r="AB45" s="407"/>
      <c r="AC45" s="408"/>
      <c r="AE45" s="53" t="s">
        <v>486</v>
      </c>
      <c r="AG45" s="53"/>
      <c r="AJ45" s="41" t="s">
        <v>484</v>
      </c>
      <c r="AK45" s="16" t="s">
        <v>485</v>
      </c>
      <c r="AL45" s="15">
        <v>0</v>
      </c>
      <c r="AM45" s="75" t="s">
        <v>487</v>
      </c>
      <c r="AN45" s="36" t="s">
        <v>487</v>
      </c>
      <c r="AO45" s="36" t="s">
        <v>487</v>
      </c>
      <c r="AP45" s="36" t="s">
        <v>487</v>
      </c>
      <c r="AQ45" s="36" t="s">
        <v>487</v>
      </c>
      <c r="AR45" s="36" t="s">
        <v>487</v>
      </c>
      <c r="AS45" s="36" t="s">
        <v>487</v>
      </c>
      <c r="AT45" s="36" t="s">
        <v>487</v>
      </c>
      <c r="AU45" s="36" t="s">
        <v>487</v>
      </c>
      <c r="AV45" s="36" t="s">
        <v>487</v>
      </c>
      <c r="AW45" s="36" t="s">
        <v>487</v>
      </c>
      <c r="AX45" s="36" t="s">
        <v>487</v>
      </c>
      <c r="AY45" s="36" t="s">
        <v>487</v>
      </c>
      <c r="AZ45" s="36" t="s">
        <v>487</v>
      </c>
      <c r="BA45" s="36" t="s">
        <v>487</v>
      </c>
      <c r="BB45" s="36" t="s">
        <v>487</v>
      </c>
      <c r="BC45" s="36" t="s">
        <v>487</v>
      </c>
      <c r="BD45" s="36" t="s">
        <v>487</v>
      </c>
      <c r="BE45" s="36" t="s">
        <v>487</v>
      </c>
      <c r="BF45" s="36" t="s">
        <v>487</v>
      </c>
      <c r="BG45" s="36" t="s">
        <v>487</v>
      </c>
      <c r="BH45" s="36" t="s">
        <v>487</v>
      </c>
      <c r="BI45" s="36" t="s">
        <v>487</v>
      </c>
      <c r="BJ45" s="36" t="s">
        <v>487</v>
      </c>
      <c r="BK45" s="116" t="s">
        <v>487</v>
      </c>
    </row>
    <row r="46" spans="1:66" ht="45.75" customHeight="1" x14ac:dyDescent="0.3">
      <c r="B46" s="41" t="s">
        <v>488</v>
      </c>
      <c r="C46" s="16" t="s">
        <v>485</v>
      </c>
      <c r="D46" s="15">
        <v>0</v>
      </c>
      <c r="E46" s="75"/>
      <c r="F46" s="36"/>
      <c r="G46" s="36"/>
      <c r="H46" s="36"/>
      <c r="I46" s="36"/>
      <c r="J46" s="36"/>
      <c r="K46" s="36"/>
      <c r="L46" s="36"/>
      <c r="M46" s="36"/>
      <c r="N46" s="407"/>
      <c r="O46" s="407"/>
      <c r="P46" s="407"/>
      <c r="Q46" s="407"/>
      <c r="R46" s="407"/>
      <c r="S46" s="407"/>
      <c r="T46" s="407"/>
      <c r="U46" s="407"/>
      <c r="V46" s="407"/>
      <c r="W46" s="407"/>
      <c r="X46" s="407"/>
      <c r="Y46" s="407"/>
      <c r="Z46" s="407"/>
      <c r="AA46" s="407"/>
      <c r="AB46" s="407"/>
      <c r="AC46" s="408"/>
      <c r="AE46" s="53" t="s">
        <v>489</v>
      </c>
      <c r="AG46" s="53"/>
      <c r="AJ46" s="41" t="s">
        <v>488</v>
      </c>
      <c r="AK46" s="16" t="s">
        <v>485</v>
      </c>
      <c r="AL46" s="15">
        <v>0</v>
      </c>
      <c r="AM46" s="75" t="s">
        <v>490</v>
      </c>
      <c r="AN46" s="36" t="s">
        <v>490</v>
      </c>
      <c r="AO46" s="36" t="s">
        <v>490</v>
      </c>
      <c r="AP46" s="36" t="s">
        <v>490</v>
      </c>
      <c r="AQ46" s="36" t="s">
        <v>490</v>
      </c>
      <c r="AR46" s="36" t="s">
        <v>490</v>
      </c>
      <c r="AS46" s="36" t="s">
        <v>490</v>
      </c>
      <c r="AT46" s="36" t="s">
        <v>490</v>
      </c>
      <c r="AU46" s="36" t="s">
        <v>490</v>
      </c>
      <c r="AV46" s="36" t="s">
        <v>490</v>
      </c>
      <c r="AW46" s="36" t="s">
        <v>490</v>
      </c>
      <c r="AX46" s="36" t="s">
        <v>490</v>
      </c>
      <c r="AY46" s="36" t="s">
        <v>490</v>
      </c>
      <c r="AZ46" s="36" t="s">
        <v>490</v>
      </c>
      <c r="BA46" s="36" t="s">
        <v>490</v>
      </c>
      <c r="BB46" s="36" t="s">
        <v>490</v>
      </c>
      <c r="BC46" s="36" t="s">
        <v>490</v>
      </c>
      <c r="BD46" s="36" t="s">
        <v>490</v>
      </c>
      <c r="BE46" s="36" t="s">
        <v>490</v>
      </c>
      <c r="BF46" s="36" t="s">
        <v>490</v>
      </c>
      <c r="BG46" s="36" t="s">
        <v>490</v>
      </c>
      <c r="BH46" s="36" t="s">
        <v>490</v>
      </c>
      <c r="BI46" s="36" t="s">
        <v>490</v>
      </c>
      <c r="BJ46" s="36" t="s">
        <v>490</v>
      </c>
      <c r="BK46" s="116" t="s">
        <v>490</v>
      </c>
    </row>
    <row r="47" spans="1:66" ht="45.75" customHeight="1" x14ac:dyDescent="0.3">
      <c r="B47" s="41" t="s">
        <v>491</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492</v>
      </c>
      <c r="AG47" s="53"/>
      <c r="AJ47" s="41" t="s">
        <v>491</v>
      </c>
      <c r="AK47" s="16" t="s">
        <v>142</v>
      </c>
      <c r="AL47" s="15">
        <v>0</v>
      </c>
      <c r="AM47" s="71" t="s">
        <v>493</v>
      </c>
      <c r="AN47" s="117" t="s">
        <v>493</v>
      </c>
      <c r="AO47" s="117" t="s">
        <v>493</v>
      </c>
      <c r="AP47" s="117" t="s">
        <v>493</v>
      </c>
      <c r="AQ47" s="117" t="s">
        <v>493</v>
      </c>
      <c r="AR47" s="117" t="s">
        <v>493</v>
      </c>
      <c r="AS47" s="117" t="s">
        <v>493</v>
      </c>
      <c r="AT47" s="117" t="s">
        <v>493</v>
      </c>
      <c r="AU47" s="117" t="s">
        <v>493</v>
      </c>
      <c r="AV47" s="117" t="s">
        <v>493</v>
      </c>
      <c r="AW47" s="117" t="s">
        <v>493</v>
      </c>
      <c r="AX47" s="117" t="s">
        <v>493</v>
      </c>
      <c r="AY47" s="117" t="s">
        <v>493</v>
      </c>
      <c r="AZ47" s="117" t="s">
        <v>493</v>
      </c>
      <c r="BA47" s="117" t="s">
        <v>493</v>
      </c>
      <c r="BB47" s="117" t="s">
        <v>493</v>
      </c>
      <c r="BC47" s="117" t="s">
        <v>493</v>
      </c>
      <c r="BD47" s="117" t="s">
        <v>493</v>
      </c>
      <c r="BE47" s="117" t="s">
        <v>493</v>
      </c>
      <c r="BF47" s="117" t="s">
        <v>493</v>
      </c>
      <c r="BG47" s="117" t="s">
        <v>493</v>
      </c>
      <c r="BH47" s="117" t="s">
        <v>493</v>
      </c>
      <c r="BI47" s="117" t="s">
        <v>493</v>
      </c>
      <c r="BJ47" s="117" t="s">
        <v>493</v>
      </c>
      <c r="BK47" s="178" t="s">
        <v>493</v>
      </c>
    </row>
    <row r="48" spans="1:66" ht="45.75" customHeight="1" x14ac:dyDescent="0.3">
      <c r="B48" s="41" t="s">
        <v>494</v>
      </c>
      <c r="C48" s="16" t="s">
        <v>485</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495</v>
      </c>
      <c r="AG48" s="53"/>
      <c r="AJ48" s="41" t="s">
        <v>494</v>
      </c>
      <c r="AK48" s="16" t="s">
        <v>485</v>
      </c>
      <c r="AL48" s="15">
        <v>0</v>
      </c>
      <c r="AM48" s="75" t="s">
        <v>496</v>
      </c>
      <c r="AN48" s="132" t="s">
        <v>496</v>
      </c>
      <c r="AO48" s="132" t="s">
        <v>496</v>
      </c>
      <c r="AP48" s="132" t="s">
        <v>496</v>
      </c>
      <c r="AQ48" s="132" t="s">
        <v>496</v>
      </c>
      <c r="AR48" s="132" t="s">
        <v>496</v>
      </c>
      <c r="AS48" s="132" t="s">
        <v>496</v>
      </c>
      <c r="AT48" s="132" t="s">
        <v>496</v>
      </c>
      <c r="AU48" s="132" t="s">
        <v>496</v>
      </c>
      <c r="AV48" s="132" t="s">
        <v>496</v>
      </c>
      <c r="AW48" s="132" t="s">
        <v>496</v>
      </c>
      <c r="AX48" s="132" t="s">
        <v>496</v>
      </c>
      <c r="AY48" s="132" t="s">
        <v>496</v>
      </c>
      <c r="AZ48" s="132" t="s">
        <v>496</v>
      </c>
      <c r="BA48" s="132" t="s">
        <v>496</v>
      </c>
      <c r="BB48" s="132" t="s">
        <v>496</v>
      </c>
      <c r="BC48" s="132" t="s">
        <v>496</v>
      </c>
      <c r="BD48" s="132" t="s">
        <v>496</v>
      </c>
      <c r="BE48" s="132" t="s">
        <v>496</v>
      </c>
      <c r="BF48" s="132" t="s">
        <v>496</v>
      </c>
      <c r="BG48" s="132" t="s">
        <v>496</v>
      </c>
      <c r="BH48" s="132" t="s">
        <v>496</v>
      </c>
      <c r="BI48" s="132" t="s">
        <v>496</v>
      </c>
      <c r="BJ48" s="132" t="s">
        <v>496</v>
      </c>
      <c r="BK48" s="179" t="s">
        <v>496</v>
      </c>
    </row>
    <row r="49" spans="1:64" ht="45.75" customHeight="1" thickBot="1" x14ac:dyDescent="0.35">
      <c r="B49" s="43" t="s">
        <v>497</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498</v>
      </c>
      <c r="AG49" s="18"/>
      <c r="AJ49" s="43" t="s">
        <v>497</v>
      </c>
      <c r="AK49" s="13" t="s">
        <v>149</v>
      </c>
      <c r="AL49" s="12">
        <v>0</v>
      </c>
      <c r="AM49" s="76" t="s">
        <v>499</v>
      </c>
      <c r="AN49" s="52" t="s">
        <v>499</v>
      </c>
      <c r="AO49" s="176" t="s">
        <v>499</v>
      </c>
      <c r="AP49" s="176" t="s">
        <v>499</v>
      </c>
      <c r="AQ49" s="176" t="s">
        <v>499</v>
      </c>
      <c r="AR49" s="176" t="s">
        <v>499</v>
      </c>
      <c r="AS49" s="176" t="s">
        <v>499</v>
      </c>
      <c r="AT49" s="176" t="s">
        <v>499</v>
      </c>
      <c r="AU49" s="176" t="s">
        <v>499</v>
      </c>
      <c r="AV49" s="176" t="s">
        <v>499</v>
      </c>
      <c r="AW49" s="176" t="s">
        <v>499</v>
      </c>
      <c r="AX49" s="176" t="s">
        <v>499</v>
      </c>
      <c r="AY49" s="176" t="s">
        <v>499</v>
      </c>
      <c r="AZ49" s="176" t="s">
        <v>499</v>
      </c>
      <c r="BA49" s="176" t="s">
        <v>499</v>
      </c>
      <c r="BB49" s="176" t="s">
        <v>499</v>
      </c>
      <c r="BC49" s="176" t="s">
        <v>499</v>
      </c>
      <c r="BD49" s="176" t="s">
        <v>499</v>
      </c>
      <c r="BE49" s="176" t="s">
        <v>499</v>
      </c>
      <c r="BF49" s="176" t="s">
        <v>499</v>
      </c>
      <c r="BG49" s="176" t="s">
        <v>499</v>
      </c>
      <c r="BH49" s="176" t="s">
        <v>499</v>
      </c>
      <c r="BI49" s="176" t="s">
        <v>499</v>
      </c>
      <c r="BJ49" s="176" t="s">
        <v>499</v>
      </c>
      <c r="BK49" s="177" t="s">
        <v>499</v>
      </c>
    </row>
    <row r="50" spans="1:64" ht="45.75" customHeight="1" thickBot="1" x14ac:dyDescent="0.35">
      <c r="B50" s="227"/>
      <c r="AE50" s="208"/>
      <c r="AG50" s="208"/>
      <c r="AJ50" s="227"/>
      <c r="AK50" s="229"/>
      <c r="AL50" s="255"/>
      <c r="BL50" s="229"/>
    </row>
    <row r="51" spans="1:64" ht="45.75" customHeight="1" thickBot="1" x14ac:dyDescent="0.35">
      <c r="B51" s="23" t="s">
        <v>151</v>
      </c>
      <c r="AJ51" s="23" t="s">
        <v>151</v>
      </c>
      <c r="AL51" s="255"/>
      <c r="BL51" s="229"/>
    </row>
    <row r="52" spans="1:64" ht="45.75" customHeight="1" thickBot="1" x14ac:dyDescent="0.35">
      <c r="B52" s="109" t="s">
        <v>500</v>
      </c>
      <c r="C52" s="46" t="s">
        <v>142</v>
      </c>
      <c r="D52" s="46">
        <v>0</v>
      </c>
      <c r="E52" s="172"/>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3"/>
      <c r="AE52" s="47" t="s">
        <v>501</v>
      </c>
      <c r="AG52" s="47"/>
      <c r="AJ52" s="109" t="s">
        <v>500</v>
      </c>
      <c r="AK52" s="46" t="s">
        <v>142</v>
      </c>
      <c r="AL52" s="46">
        <v>0</v>
      </c>
      <c r="AM52" s="172" t="s">
        <v>502</v>
      </c>
      <c r="AN52" s="171" t="s">
        <v>502</v>
      </c>
      <c r="AO52" s="171" t="s">
        <v>502</v>
      </c>
      <c r="AP52" s="171" t="s">
        <v>502</v>
      </c>
      <c r="AQ52" s="171" t="s">
        <v>502</v>
      </c>
      <c r="AR52" s="171" t="s">
        <v>502</v>
      </c>
      <c r="AS52" s="171" t="s">
        <v>502</v>
      </c>
      <c r="AT52" s="171" t="s">
        <v>502</v>
      </c>
      <c r="AU52" s="171" t="s">
        <v>502</v>
      </c>
      <c r="AV52" s="171" t="s">
        <v>502</v>
      </c>
      <c r="AW52" s="171" t="s">
        <v>502</v>
      </c>
      <c r="AX52" s="171" t="s">
        <v>502</v>
      </c>
      <c r="AY52" s="171" t="s">
        <v>502</v>
      </c>
      <c r="AZ52" s="171" t="s">
        <v>502</v>
      </c>
      <c r="BA52" s="171" t="s">
        <v>502</v>
      </c>
      <c r="BB52" s="171" t="s">
        <v>502</v>
      </c>
      <c r="BC52" s="171" t="s">
        <v>502</v>
      </c>
      <c r="BD52" s="171" t="s">
        <v>502</v>
      </c>
      <c r="BE52" s="171" t="s">
        <v>502</v>
      </c>
      <c r="BF52" s="171" t="s">
        <v>502</v>
      </c>
      <c r="BG52" s="171" t="s">
        <v>502</v>
      </c>
      <c r="BH52" s="171" t="s">
        <v>502</v>
      </c>
      <c r="BI52" s="171" t="s">
        <v>502</v>
      </c>
      <c r="BJ52" s="171" t="s">
        <v>502</v>
      </c>
      <c r="BK52" s="173" t="s">
        <v>502</v>
      </c>
    </row>
    <row r="53" spans="1:64" ht="45.75" customHeight="1" thickBot="1" x14ac:dyDescent="0.35"/>
    <row r="54" spans="1:64" ht="45.75" customHeight="1" thickBot="1" x14ac:dyDescent="0.35">
      <c r="B54" s="23" t="s">
        <v>154</v>
      </c>
      <c r="AJ54" s="23" t="s">
        <v>154</v>
      </c>
      <c r="AL54" s="255"/>
    </row>
    <row r="55" spans="1:64" ht="45.75" customHeight="1" x14ac:dyDescent="0.3">
      <c r="B55" s="39" t="s">
        <v>503</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504</v>
      </c>
      <c r="AG55" s="6"/>
      <c r="AJ55" s="39" t="s">
        <v>503</v>
      </c>
      <c r="AK55" s="21" t="s">
        <v>156</v>
      </c>
      <c r="AL55" s="20">
        <v>2</v>
      </c>
      <c r="AM55" s="75" t="s">
        <v>505</v>
      </c>
      <c r="AN55" s="17" t="s">
        <v>505</v>
      </c>
      <c r="AO55" s="17" t="s">
        <v>505</v>
      </c>
      <c r="AP55" s="17" t="s">
        <v>505</v>
      </c>
      <c r="AQ55" s="17" t="s">
        <v>505</v>
      </c>
      <c r="AR55" s="17" t="s">
        <v>505</v>
      </c>
      <c r="AS55" s="17" t="s">
        <v>505</v>
      </c>
      <c r="AT55" s="17" t="s">
        <v>505</v>
      </c>
      <c r="AU55" s="17" t="s">
        <v>505</v>
      </c>
      <c r="AV55" s="17" t="s">
        <v>505</v>
      </c>
      <c r="AW55" s="17" t="s">
        <v>505</v>
      </c>
      <c r="AX55" s="17" t="s">
        <v>505</v>
      </c>
      <c r="AY55" s="17" t="s">
        <v>505</v>
      </c>
      <c r="AZ55" s="17" t="s">
        <v>505</v>
      </c>
      <c r="BA55" s="17" t="s">
        <v>505</v>
      </c>
      <c r="BB55" s="17" t="s">
        <v>505</v>
      </c>
      <c r="BC55" s="17" t="s">
        <v>505</v>
      </c>
      <c r="BD55" s="17" t="s">
        <v>505</v>
      </c>
      <c r="BE55" s="17" t="s">
        <v>505</v>
      </c>
      <c r="BF55" s="17" t="s">
        <v>505</v>
      </c>
      <c r="BG55" s="17" t="s">
        <v>505</v>
      </c>
      <c r="BH55" s="17" t="s">
        <v>505</v>
      </c>
      <c r="BI55" s="17" t="s">
        <v>505</v>
      </c>
      <c r="BJ55" s="17" t="s">
        <v>505</v>
      </c>
      <c r="BK55" s="42" t="s">
        <v>505</v>
      </c>
    </row>
    <row r="56" spans="1:64" ht="45.75" customHeight="1" thickBot="1" x14ac:dyDescent="0.35">
      <c r="B56" s="43" t="s">
        <v>506</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507</v>
      </c>
      <c r="AG56" s="18"/>
      <c r="AJ56" s="43" t="s">
        <v>506</v>
      </c>
      <c r="AK56" s="12" t="s">
        <v>156</v>
      </c>
      <c r="AL56" s="12">
        <v>2</v>
      </c>
      <c r="AM56" s="76" t="s">
        <v>508</v>
      </c>
      <c r="AN56" s="305" t="s">
        <v>508</v>
      </c>
      <c r="AO56" s="305" t="s">
        <v>508</v>
      </c>
      <c r="AP56" s="305" t="s">
        <v>508</v>
      </c>
      <c r="AQ56" s="305" t="s">
        <v>508</v>
      </c>
      <c r="AR56" s="305" t="s">
        <v>508</v>
      </c>
      <c r="AS56" s="305" t="s">
        <v>508</v>
      </c>
      <c r="AT56" s="305" t="s">
        <v>508</v>
      </c>
      <c r="AU56" s="305" t="s">
        <v>508</v>
      </c>
      <c r="AV56" s="305" t="s">
        <v>508</v>
      </c>
      <c r="AW56" s="305" t="s">
        <v>508</v>
      </c>
      <c r="AX56" s="305" t="s">
        <v>508</v>
      </c>
      <c r="AY56" s="305" t="s">
        <v>508</v>
      </c>
      <c r="AZ56" s="305" t="s">
        <v>508</v>
      </c>
      <c r="BA56" s="305" t="s">
        <v>508</v>
      </c>
      <c r="BB56" s="305" t="s">
        <v>508</v>
      </c>
      <c r="BC56" s="305" t="s">
        <v>508</v>
      </c>
      <c r="BD56" s="305" t="s">
        <v>508</v>
      </c>
      <c r="BE56" s="305" t="s">
        <v>508</v>
      </c>
      <c r="BF56" s="305" t="s">
        <v>508</v>
      </c>
      <c r="BG56" s="305" t="s">
        <v>508</v>
      </c>
      <c r="BH56" s="305" t="s">
        <v>508</v>
      </c>
      <c r="BI56" s="305" t="s">
        <v>508</v>
      </c>
      <c r="BJ56" s="305" t="s">
        <v>508</v>
      </c>
      <c r="BK56" s="305" t="s">
        <v>508</v>
      </c>
    </row>
    <row r="57" spans="1:64" ht="40.5" customHeight="1" x14ac:dyDescent="0.3"/>
    <row r="58" spans="1:64" ht="45.75" customHeight="1" x14ac:dyDescent="0.35">
      <c r="B58" s="413" t="s">
        <v>509</v>
      </c>
      <c r="AJ58" s="23" t="s">
        <v>510</v>
      </c>
      <c r="AL58" s="255"/>
    </row>
    <row r="59" spans="1:64" ht="45.75" customHeight="1" x14ac:dyDescent="0.3">
      <c r="A59" s="258"/>
      <c r="B59" s="39" t="s">
        <v>511</v>
      </c>
      <c r="C59" s="379"/>
      <c r="D59" s="380"/>
      <c r="E59" s="383"/>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512</v>
      </c>
      <c r="AG59" s="6"/>
      <c r="AJ59" s="39" t="s">
        <v>511</v>
      </c>
      <c r="AK59" s="379"/>
      <c r="AL59" s="380"/>
      <c r="AM59" s="383"/>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88"/>
    </row>
    <row r="60" spans="1:64" ht="45.75" customHeight="1" x14ac:dyDescent="0.3">
      <c r="A60" s="258"/>
      <c r="B60" s="41" t="s">
        <v>513</v>
      </c>
      <c r="C60" s="281"/>
      <c r="D60" s="381"/>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514</v>
      </c>
      <c r="AG60" s="53"/>
      <c r="AJ60" s="41" t="s">
        <v>513</v>
      </c>
      <c r="AK60" s="281"/>
      <c r="AL60" s="381"/>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89"/>
    </row>
    <row r="61" spans="1:64" ht="45.75" customHeight="1" x14ac:dyDescent="0.3">
      <c r="A61" s="258"/>
      <c r="B61" s="41" t="s">
        <v>515</v>
      </c>
      <c r="C61" s="281"/>
      <c r="D61" s="381"/>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516</v>
      </c>
      <c r="AG61" s="53"/>
      <c r="AJ61" s="41" t="s">
        <v>515</v>
      </c>
      <c r="AK61" s="281"/>
      <c r="AL61" s="381"/>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89"/>
    </row>
    <row r="62" spans="1:64" ht="45.75" customHeight="1" x14ac:dyDescent="0.3">
      <c r="A62" s="258"/>
      <c r="B62" s="409" t="s">
        <v>517</v>
      </c>
      <c r="C62" s="410" t="s">
        <v>132</v>
      </c>
      <c r="D62" s="411">
        <v>2</v>
      </c>
      <c r="E62" s="412" t="s">
        <v>518</v>
      </c>
      <c r="F62" s="411">
        <v>0</v>
      </c>
      <c r="G62" s="411">
        <v>0</v>
      </c>
      <c r="H62" s="411">
        <v>0</v>
      </c>
      <c r="I62" s="411">
        <v>0</v>
      </c>
      <c r="J62" s="411">
        <v>0</v>
      </c>
      <c r="K62" s="411">
        <v>0</v>
      </c>
      <c r="L62" s="411">
        <v>0</v>
      </c>
      <c r="M62" s="411">
        <v>0</v>
      </c>
      <c r="N62" s="411">
        <v>0</v>
      </c>
      <c r="O62" s="411">
        <v>0</v>
      </c>
      <c r="P62" s="411">
        <v>0</v>
      </c>
      <c r="Q62" s="411">
        <v>0</v>
      </c>
      <c r="R62" s="411">
        <v>0</v>
      </c>
      <c r="S62" s="411">
        <v>0</v>
      </c>
      <c r="T62" s="411">
        <v>0</v>
      </c>
      <c r="U62" s="415">
        <v>9.4844825988269599E-2</v>
      </c>
      <c r="V62" s="415">
        <v>0.111254179913303</v>
      </c>
      <c r="W62" s="415">
        <v>0.12530639510320399</v>
      </c>
      <c r="X62" s="415">
        <v>0.13823840294654299</v>
      </c>
      <c r="Y62" s="415">
        <v>0.14625918799683099</v>
      </c>
      <c r="Z62" s="415">
        <v>0.15134728957096399</v>
      </c>
      <c r="AA62" s="415">
        <v>0.157318555197551</v>
      </c>
      <c r="AB62" s="415">
        <v>0.161230926255542</v>
      </c>
      <c r="AC62" s="415">
        <v>0.16371631337633899</v>
      </c>
      <c r="AE62" s="18" t="s">
        <v>519</v>
      </c>
      <c r="AG62" s="18"/>
      <c r="AJ62" s="43" t="s">
        <v>520</v>
      </c>
      <c r="AK62" s="382"/>
      <c r="AL62" s="378"/>
      <c r="AM62" s="384"/>
      <c r="AN62" s="390"/>
      <c r="AO62" s="390"/>
      <c r="AP62" s="390"/>
      <c r="AQ62" s="390"/>
      <c r="AR62" s="390"/>
      <c r="AS62" s="390"/>
      <c r="AT62" s="390"/>
      <c r="AU62" s="390"/>
      <c r="AV62" s="390"/>
      <c r="AW62" s="390"/>
      <c r="AX62" s="390"/>
      <c r="AY62" s="390"/>
      <c r="AZ62" s="390"/>
      <c r="BA62" s="390"/>
      <c r="BB62" s="390"/>
      <c r="BC62" s="390"/>
      <c r="BD62" s="390"/>
      <c r="BE62" s="390"/>
      <c r="BF62" s="390"/>
      <c r="BG62" s="390"/>
      <c r="BH62" s="390"/>
      <c r="BI62" s="390"/>
      <c r="BJ62" s="390"/>
      <c r="BK62" s="391"/>
    </row>
    <row r="63" spans="1:64" ht="20.25" customHeight="1" thickBot="1" x14ac:dyDescent="0.35">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x14ac:dyDescent="0.3">
      <c r="B64" s="421"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x14ac:dyDescent="0.3">
      <c r="A65" s="258"/>
      <c r="B65" s="422" t="s">
        <v>511</v>
      </c>
      <c r="C65" s="379"/>
      <c r="D65" s="380"/>
      <c r="E65" s="383"/>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6"/>
      <c r="AE65" s="6" t="s">
        <v>521</v>
      </c>
      <c r="AG65" s="6"/>
      <c r="AJ65" s="39" t="s">
        <v>511</v>
      </c>
      <c r="AK65" s="379"/>
      <c r="AL65" s="380"/>
      <c r="AM65" s="383"/>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88"/>
    </row>
    <row r="66" spans="1:63" ht="45.75" customHeight="1" x14ac:dyDescent="0.3">
      <c r="A66" s="258"/>
      <c r="B66" s="41" t="s">
        <v>513</v>
      </c>
      <c r="C66" s="281"/>
      <c r="D66" s="381"/>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87"/>
      <c r="AE66" s="53" t="s">
        <v>522</v>
      </c>
      <c r="AG66" s="53"/>
      <c r="AJ66" s="41" t="s">
        <v>513</v>
      </c>
      <c r="AK66" s="281"/>
      <c r="AL66" s="381"/>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89"/>
    </row>
    <row r="67" spans="1:63" ht="45.75" customHeight="1" x14ac:dyDescent="0.3">
      <c r="A67" s="258"/>
      <c r="B67" s="41" t="s">
        <v>515</v>
      </c>
      <c r="C67" s="281"/>
      <c r="D67" s="381"/>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523</v>
      </c>
      <c r="AG67" s="53"/>
      <c r="AJ67" s="41" t="s">
        <v>515</v>
      </c>
      <c r="AK67" s="281"/>
      <c r="AL67" s="381"/>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89"/>
    </row>
    <row r="68" spans="1:63" ht="45.75" customHeight="1" x14ac:dyDescent="0.3">
      <c r="A68" s="258"/>
      <c r="B68" s="409" t="s">
        <v>524</v>
      </c>
      <c r="C68" s="410" t="s">
        <v>525</v>
      </c>
      <c r="D68" s="411">
        <v>2</v>
      </c>
      <c r="E68" s="412" t="s">
        <v>518</v>
      </c>
      <c r="F68" s="414">
        <v>0</v>
      </c>
      <c r="G68" s="414">
        <v>0</v>
      </c>
      <c r="H68" s="414">
        <v>0</v>
      </c>
      <c r="I68" s="414">
        <v>0</v>
      </c>
      <c r="J68" s="414">
        <v>0</v>
      </c>
      <c r="K68" s="414">
        <v>182.55</v>
      </c>
      <c r="L68" s="414">
        <v>-1025.98</v>
      </c>
      <c r="M68" s="414">
        <v>-575.19000000000005</v>
      </c>
      <c r="N68" s="414">
        <v>-1156.58</v>
      </c>
      <c r="O68" s="414">
        <v>-0.95</v>
      </c>
      <c r="P68" s="414">
        <v>0</v>
      </c>
      <c r="Q68" s="414">
        <v>-626.02</v>
      </c>
      <c r="R68" s="414">
        <v>0</v>
      </c>
      <c r="S68" s="414">
        <v>0</v>
      </c>
      <c r="T68" s="414">
        <v>0</v>
      </c>
      <c r="U68" s="414">
        <v>0</v>
      </c>
      <c r="V68" s="414">
        <v>0</v>
      </c>
      <c r="W68" s="414">
        <v>0</v>
      </c>
      <c r="X68" s="414">
        <v>0</v>
      </c>
      <c r="Y68" s="414">
        <v>0</v>
      </c>
      <c r="Z68" s="414">
        <v>0</v>
      </c>
      <c r="AA68" s="414">
        <v>0</v>
      </c>
      <c r="AB68" s="414">
        <v>0</v>
      </c>
      <c r="AC68" s="414">
        <v>0</v>
      </c>
      <c r="AE68" s="18" t="s">
        <v>526</v>
      </c>
      <c r="AG68" s="18"/>
      <c r="AJ68" s="43" t="s">
        <v>520</v>
      </c>
      <c r="AK68" s="382"/>
      <c r="AL68" s="378"/>
      <c r="AM68" s="384"/>
      <c r="AN68" s="390"/>
      <c r="AO68" s="390"/>
      <c r="AP68" s="390"/>
      <c r="AQ68" s="390"/>
      <c r="AR68" s="390"/>
      <c r="AS68" s="390"/>
      <c r="AT68" s="390"/>
      <c r="AU68" s="390"/>
      <c r="AV68" s="390"/>
      <c r="AW68" s="390"/>
      <c r="AX68" s="390"/>
      <c r="AY68" s="390"/>
      <c r="AZ68" s="390"/>
      <c r="BA68" s="390"/>
      <c r="BB68" s="390"/>
      <c r="BC68" s="390"/>
      <c r="BD68" s="390"/>
      <c r="BE68" s="390"/>
      <c r="BF68" s="390"/>
      <c r="BG68" s="390"/>
      <c r="BH68" s="390"/>
      <c r="BI68" s="390"/>
      <c r="BJ68" s="390"/>
      <c r="BK68" s="391"/>
    </row>
    <row r="69" spans="1:63" ht="20.25" customHeight="1" thickBot="1" x14ac:dyDescent="0.35">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x14ac:dyDescent="0.35">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x14ac:dyDescent="0.3">
      <c r="A71" s="258"/>
      <c r="B71" s="39" t="s">
        <v>511</v>
      </c>
      <c r="C71" s="379"/>
      <c r="D71" s="380"/>
      <c r="E71" s="383"/>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6"/>
      <c r="AE71" s="6" t="s">
        <v>527</v>
      </c>
      <c r="AG71" s="6"/>
      <c r="AJ71" s="39" t="s">
        <v>511</v>
      </c>
      <c r="AK71" s="379"/>
      <c r="AL71" s="380"/>
      <c r="AM71" s="383"/>
      <c r="AN71" s="379"/>
      <c r="AO71" s="379"/>
      <c r="AP71" s="379"/>
      <c r="AQ71" s="379"/>
      <c r="AR71" s="379"/>
      <c r="AS71" s="379"/>
      <c r="AT71" s="379"/>
      <c r="AU71" s="379"/>
      <c r="AV71" s="379"/>
      <c r="AW71" s="379"/>
      <c r="AX71" s="379"/>
      <c r="AY71" s="379"/>
      <c r="AZ71" s="379"/>
      <c r="BA71" s="379"/>
      <c r="BB71" s="379"/>
      <c r="BC71" s="379"/>
      <c r="BD71" s="379"/>
      <c r="BE71" s="379"/>
      <c r="BF71" s="379"/>
      <c r="BG71" s="379"/>
      <c r="BH71" s="379"/>
      <c r="BI71" s="379"/>
      <c r="BJ71" s="379"/>
      <c r="BK71" s="388"/>
    </row>
    <row r="72" spans="1:63" ht="45.75" customHeight="1" x14ac:dyDescent="0.3">
      <c r="A72" s="258"/>
      <c r="B72" s="41" t="s">
        <v>513</v>
      </c>
      <c r="C72" s="281"/>
      <c r="D72" s="381"/>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87"/>
      <c r="AE72" s="53" t="s">
        <v>528</v>
      </c>
      <c r="AG72" s="53"/>
      <c r="AJ72" s="41" t="s">
        <v>513</v>
      </c>
      <c r="AK72" s="281"/>
      <c r="AL72" s="381"/>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89"/>
    </row>
    <row r="73" spans="1:63" ht="45.75" customHeight="1" x14ac:dyDescent="0.3">
      <c r="A73" s="258"/>
      <c r="B73" s="41" t="s">
        <v>515</v>
      </c>
      <c r="C73" s="281"/>
      <c r="D73" s="381"/>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529</v>
      </c>
      <c r="AG73" s="53"/>
      <c r="AJ73" s="41" t="s">
        <v>515</v>
      </c>
      <c r="AK73" s="281"/>
      <c r="AL73" s="381"/>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89"/>
    </row>
    <row r="74" spans="1:63" ht="45.75" customHeight="1" thickBot="1" x14ac:dyDescent="0.35">
      <c r="A74" s="258"/>
      <c r="B74" s="43" t="s">
        <v>520</v>
      </c>
      <c r="C74" s="382"/>
      <c r="D74" s="378"/>
      <c r="E74" s="384"/>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E74" s="18" t="s">
        <v>530</v>
      </c>
      <c r="AG74" s="18"/>
      <c r="AJ74" s="43" t="s">
        <v>520</v>
      </c>
      <c r="AK74" s="382"/>
      <c r="AL74" s="378"/>
      <c r="AM74" s="384"/>
      <c r="AN74" s="390"/>
      <c r="AO74" s="390"/>
      <c r="AP74" s="390"/>
      <c r="AQ74" s="390"/>
      <c r="AR74" s="390"/>
      <c r="AS74" s="390"/>
      <c r="AT74" s="390"/>
      <c r="AU74" s="390"/>
      <c r="AV74" s="390"/>
      <c r="AW74" s="390"/>
      <c r="AX74" s="390"/>
      <c r="AY74" s="390"/>
      <c r="AZ74" s="390"/>
      <c r="BA74" s="390"/>
      <c r="BB74" s="390"/>
      <c r="BC74" s="390"/>
      <c r="BD74" s="390"/>
      <c r="BE74" s="390"/>
      <c r="BF74" s="390"/>
      <c r="BG74" s="390"/>
      <c r="BH74" s="390"/>
      <c r="BI74" s="390"/>
      <c r="BJ74" s="390"/>
      <c r="BK74" s="391"/>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1f1067-fcb8-4131-b194-4dd929cf9204">
      <UserInfo>
        <DisplayName>Rebecca Paterson</DisplayName>
        <AccountId>2350</AccountId>
        <AccountType/>
      </UserInfo>
      <UserInfo>
        <DisplayName>Katherine Bevan</DisplayName>
        <AccountId>23018</AccountId>
        <AccountType/>
      </UserInfo>
      <UserInfo>
        <DisplayName>Jack Kingham</DisplayName>
        <AccountId>16375</AccountId>
        <AccountType/>
      </UserInfo>
      <UserInfo>
        <DisplayName>Daniel Mitchell</DisplayName>
        <AccountId>8442</AccountId>
        <AccountType/>
      </UserInfo>
    </SharedWithUsers>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396B10-1F4E-4384-A8E6-CA5109FCD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ed5a7-332a-41b3-b49c-f61625053eee"/>
    <ds:schemaRef ds:uri="f51f1067-fcb8-4131-b194-4dd929cf9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3D0187-593A-4DD4-BB6F-41BFF01BD2DE}">
  <ds:schemaRefs>
    <ds:schemaRef ds:uri="http://schemas.microsoft.com/sharepoint/v3/contenttype/forms"/>
  </ds:schemaRefs>
</ds:datastoreItem>
</file>

<file path=customXml/itemProps3.xml><?xml version="1.0" encoding="utf-8"?>
<ds:datastoreItem xmlns:ds="http://schemas.openxmlformats.org/officeDocument/2006/customXml" ds:itemID="{CE9509F1-C6B4-4425-ABCF-AB2AC87B6AE9}">
  <ds:schemaRefs>
    <ds:schemaRef ds:uri="http://schemas.microsoft.com/office/2006/metadata/properties"/>
    <ds:schemaRef ds:uri="http://schemas.microsoft.com/office/infopath/2007/PartnerControls"/>
    <ds:schemaRef ds:uri="f51f1067-fcb8-4131-b194-4dd929cf9204"/>
    <ds:schemaRef ds:uri="963ed5a7-332a-41b3-b49c-f61625053e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Introduction</vt:lpstr>
      <vt:lpstr>Validation</vt:lpstr>
      <vt:lpstr>Lists</vt:lpstr>
      <vt:lpstr>ADD22 &gt;&gt;</vt:lpstr>
      <vt:lpstr>ADD22A</vt:lpstr>
      <vt:lpstr>ADD22B</vt:lpstr>
      <vt:lpstr>ADD22C</vt:lpstr>
      <vt:lpstr>ADD22D</vt:lpstr>
      <vt:lpstr>ADD22E</vt:lpstr>
      <vt:lpstr>ADD23 &gt; &gt;</vt:lpstr>
      <vt:lpstr>ADD23A</vt:lpstr>
      <vt:lpstr>ADD23B</vt:lpstr>
      <vt:lpstr>ADD23C</vt:lpstr>
      <vt:lpstr>ADD23D</vt:lpstr>
      <vt:lpstr>ADD23E</vt:lpstr>
      <vt:lpstr>Dict_ADD22</vt:lpstr>
      <vt:lpstr>Dict_ADD23</vt:lpstr>
      <vt:lpstr>fOut_ADD22</vt:lpstr>
      <vt:lpstr>fOut_ADD23</vt:lpstr>
      <vt:lpstr>CLEAR_SHEET</vt:lpstr>
      <vt:lpstr>ADD22D!Print_Area</vt:lpstr>
      <vt:lpstr>ADD22E!Print_Area</vt:lpstr>
      <vt:lpstr>Validation!Print_Area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Mellon</dc:creator>
  <cp:keywords/>
  <dc:description/>
  <cp:lastModifiedBy>Simmonds, Emma</cp:lastModifiedBy>
  <cp:revision/>
  <dcterms:created xsi:type="dcterms:W3CDTF">2023-04-24T10:39:33Z</dcterms:created>
  <dcterms:modified xsi:type="dcterms:W3CDTF">2024-08-26T18:44:02Z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