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2" documentId="8_{8829CE05-0BC1-496E-B8E0-27A6BA96B77D}" xr6:coauthVersionLast="47" xr6:coauthVersionMax="47" xr10:uidLastSave="{14E76EF9-2EF7-42F3-8E9C-131FDE76D800}"/>
  <bookViews>
    <workbookView minimized="1" xWindow="1740" yWindow="1740" windowWidth="2370" windowHeight="560"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1" i="13" l="1"/>
  <c r="F48" i="13"/>
  <c r="F65" i="13"/>
  <c r="F62" i="13"/>
  <c r="E43" i="13" l="1"/>
  <c r="E141" i="14" s="1"/>
  <c r="F148" i="14"/>
  <c r="F15" i="13"/>
  <c r="F763" i="14" s="1"/>
  <c r="F13" i="13"/>
  <c r="F781" i="14" s="1"/>
  <c r="F11" i="13"/>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E890" i="14"/>
  <c r="G889" i="14"/>
  <c r="E889" i="14"/>
  <c r="G879" i="14"/>
  <c r="F879" i="14"/>
  <c r="E879" i="14"/>
  <c r="G878" i="14"/>
  <c r="F878" i="14"/>
  <c r="E878" i="14"/>
  <c r="G876" i="14"/>
  <c r="E876" i="14"/>
  <c r="G872" i="14"/>
  <c r="F872" i="14"/>
  <c r="E872" i="14"/>
  <c r="G871" i="14"/>
  <c r="F871" i="14"/>
  <c r="E871" i="14"/>
  <c r="G869" i="14"/>
  <c r="F869" i="14"/>
  <c r="E869" i="14"/>
  <c r="G865" i="14"/>
  <c r="F865" i="14"/>
  <c r="E865" i="14"/>
  <c r="G864" i="14"/>
  <c r="F864" i="14"/>
  <c r="E864" i="14"/>
  <c r="G862" i="14"/>
  <c r="F862" i="14"/>
  <c r="E862" i="14"/>
  <c r="G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E788" i="14"/>
  <c r="G784" i="14"/>
  <c r="F784" i="14"/>
  <c r="E784" i="14"/>
  <c r="G783" i="14"/>
  <c r="F783" i="14"/>
  <c r="E783" i="14"/>
  <c r="G781" i="14"/>
  <c r="E781" i="14"/>
  <c r="G777" i="14"/>
  <c r="E777" i="14"/>
  <c r="G776" i="14"/>
  <c r="F776" i="14"/>
  <c r="E776" i="14"/>
  <c r="G766" i="14"/>
  <c r="F766" i="14"/>
  <c r="E766" i="14"/>
  <c r="G765" i="14"/>
  <c r="F765" i="14"/>
  <c r="E765" i="14"/>
  <c r="G763" i="14"/>
  <c r="E763" i="14"/>
  <c r="G759" i="14"/>
  <c r="F759" i="14"/>
  <c r="E759" i="14"/>
  <c r="G758" i="14"/>
  <c r="F758" i="14"/>
  <c r="E758" i="14"/>
  <c r="G756" i="14"/>
  <c r="F756" i="14"/>
  <c r="E756" i="14"/>
  <c r="G752" i="14"/>
  <c r="F752" i="14"/>
  <c r="E752" i="14"/>
  <c r="G751" i="14"/>
  <c r="F751" i="14"/>
  <c r="E751" i="14"/>
  <c r="G749" i="14"/>
  <c r="F749" i="14"/>
  <c r="E749" i="14"/>
  <c r="G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E675" i="14"/>
  <c r="G673" i="14"/>
  <c r="E673" i="14"/>
  <c r="G669" i="14"/>
  <c r="F669" i="14"/>
  <c r="E669" i="14"/>
  <c r="G668" i="14"/>
  <c r="F668" i="14"/>
  <c r="E668" i="14"/>
  <c r="G666" i="14"/>
  <c r="F666" i="14"/>
  <c r="E666" i="14"/>
  <c r="G662" i="14"/>
  <c r="E662" i="14"/>
  <c r="G661" i="14"/>
  <c r="F661" i="14"/>
  <c r="E661" i="14"/>
  <c r="G651" i="14"/>
  <c r="F651" i="14"/>
  <c r="E651" i="14"/>
  <c r="G650" i="14"/>
  <c r="F650" i="14"/>
  <c r="E650" i="14"/>
  <c r="G648" i="14"/>
  <c r="E648" i="14"/>
  <c r="G644" i="14"/>
  <c r="F644" i="14"/>
  <c r="E644" i="14"/>
  <c r="G643" i="14"/>
  <c r="F643" i="14"/>
  <c r="E643" i="14"/>
  <c r="G641" i="14"/>
  <c r="F641" i="14"/>
  <c r="E641" i="14"/>
  <c r="G637" i="14"/>
  <c r="F637" i="14"/>
  <c r="E637" i="14"/>
  <c r="G636" i="14"/>
  <c r="F636" i="14"/>
  <c r="E636" i="14"/>
  <c r="G634" i="14"/>
  <c r="F634" i="14"/>
  <c r="E634" i="14"/>
  <c r="G630" i="14"/>
  <c r="E630" i="14"/>
  <c r="G629" i="14"/>
  <c r="F629" i="14"/>
  <c r="E629" i="14"/>
  <c r="G628" i="14"/>
  <c r="F628" i="14"/>
  <c r="E628"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E549" i="14"/>
  <c r="G548" i="14"/>
  <c r="F548" i="14"/>
  <c r="E548" i="14"/>
  <c r="G538" i="14"/>
  <c r="F538" i="14"/>
  <c r="E538" i="14"/>
  <c r="G537" i="14"/>
  <c r="F537" i="14"/>
  <c r="E537" i="14"/>
  <c r="G535" i="14"/>
  <c r="E535" i="14"/>
  <c r="G531" i="14"/>
  <c r="F531" i="14"/>
  <c r="E531" i="14"/>
  <c r="G530" i="14"/>
  <c r="F530" i="14"/>
  <c r="E530" i="14"/>
  <c r="G528" i="14"/>
  <c r="F528" i="14"/>
  <c r="E528" i="14"/>
  <c r="G524" i="14"/>
  <c r="F524" i="14"/>
  <c r="E524" i="14"/>
  <c r="G523" i="14"/>
  <c r="F523" i="14"/>
  <c r="E523" i="14"/>
  <c r="G521" i="14"/>
  <c r="F521" i="14"/>
  <c r="E521" i="14"/>
  <c r="G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E330" i="14"/>
  <c r="G326" i="14"/>
  <c r="F326" i="14"/>
  <c r="E326" i="14"/>
  <c r="G325" i="14"/>
  <c r="F325" i="14"/>
  <c r="E325" i="14"/>
  <c r="G323" i="14"/>
  <c r="F323" i="14"/>
  <c r="E323" i="14"/>
  <c r="G319" i="14"/>
  <c r="E319" i="14"/>
  <c r="G318" i="14"/>
  <c r="F318" i="14"/>
  <c r="E318" i="14"/>
  <c r="G308" i="14"/>
  <c r="F308" i="14"/>
  <c r="E308" i="14"/>
  <c r="G307" i="14"/>
  <c r="F307" i="14"/>
  <c r="E307" i="14"/>
  <c r="G305" i="14"/>
  <c r="E305" i="14"/>
  <c r="G301" i="14"/>
  <c r="F301" i="14"/>
  <c r="E301" i="14"/>
  <c r="G300" i="14"/>
  <c r="F300" i="14"/>
  <c r="E300" i="14"/>
  <c r="G298" i="14"/>
  <c r="F298" i="14"/>
  <c r="E298" i="14"/>
  <c r="G294" i="14"/>
  <c r="F294" i="14"/>
  <c r="E294" i="14"/>
  <c r="G293" i="14"/>
  <c r="F293" i="14"/>
  <c r="E293" i="14"/>
  <c r="G291" i="14"/>
  <c r="F291" i="14"/>
  <c r="E291" i="14"/>
  <c r="G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E445" i="14"/>
  <c r="G441" i="14"/>
  <c r="F441" i="14"/>
  <c r="E441" i="14"/>
  <c r="G440" i="14"/>
  <c r="F440" i="14"/>
  <c r="E440" i="14"/>
  <c r="G438" i="14"/>
  <c r="F438" i="14"/>
  <c r="E438" i="14"/>
  <c r="G434" i="14"/>
  <c r="E434" i="14"/>
  <c r="G433" i="14"/>
  <c r="F433" i="14"/>
  <c r="E433" i="14"/>
  <c r="G423" i="14"/>
  <c r="F423" i="14"/>
  <c r="E423" i="14"/>
  <c r="G422" i="14"/>
  <c r="F422" i="14"/>
  <c r="E422" i="14"/>
  <c r="G421" i="14"/>
  <c r="G420" i="14"/>
  <c r="E420" i="14"/>
  <c r="G416" i="14"/>
  <c r="F416" i="14"/>
  <c r="E416" i="14"/>
  <c r="G415" i="14"/>
  <c r="F415" i="14"/>
  <c r="E415" i="14"/>
  <c r="G413" i="14"/>
  <c r="F413" i="14"/>
  <c r="E413" i="14"/>
  <c r="G409" i="14"/>
  <c r="F409" i="14"/>
  <c r="E409" i="14"/>
  <c r="G408" i="14"/>
  <c r="F408" i="14"/>
  <c r="E408" i="14"/>
  <c r="G406" i="14"/>
  <c r="F406" i="14"/>
  <c r="E406" i="14"/>
  <c r="G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E213" i="14"/>
  <c r="G209" i="14"/>
  <c r="F209" i="14"/>
  <c r="E209" i="14"/>
  <c r="G208" i="14"/>
  <c r="F208" i="14"/>
  <c r="E208" i="14"/>
  <c r="G206" i="14"/>
  <c r="F206" i="14"/>
  <c r="E206" i="14"/>
  <c r="G202" i="14"/>
  <c r="E202" i="14"/>
  <c r="G201" i="14"/>
  <c r="F201" i="14"/>
  <c r="E201" i="14"/>
  <c r="G191" i="14"/>
  <c r="F191" i="14"/>
  <c r="E191" i="14"/>
  <c r="G190" i="14"/>
  <c r="F190" i="14"/>
  <c r="E190" i="14"/>
  <c r="G188" i="14"/>
  <c r="E188" i="14"/>
  <c r="G184" i="14"/>
  <c r="F184" i="14"/>
  <c r="E184" i="14"/>
  <c r="G183" i="14"/>
  <c r="F183" i="14"/>
  <c r="E183" i="14"/>
  <c r="G181" i="14"/>
  <c r="F181" i="14"/>
  <c r="E181" i="14"/>
  <c r="G177" i="14"/>
  <c r="F177" i="14"/>
  <c r="E177" i="14"/>
  <c r="G176" i="14"/>
  <c r="F176" i="14"/>
  <c r="E176" i="14"/>
  <c r="G174" i="14"/>
  <c r="F174" i="14"/>
  <c r="E174" i="14"/>
  <c r="G170" i="14"/>
  <c r="E170" i="14"/>
  <c r="G169" i="14"/>
  <c r="F169" i="14"/>
  <c r="E169" i="14"/>
  <c r="G168" i="14"/>
  <c r="F168" i="14"/>
  <c r="E168" i="14"/>
  <c r="G129" i="14"/>
  <c r="E129" i="14"/>
  <c r="G123" i="14"/>
  <c r="E123" i="14"/>
  <c r="G131" i="14"/>
  <c r="E131"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E98" i="14"/>
  <c r="G100" i="14"/>
  <c r="F100" i="14"/>
  <c r="E100" i="14"/>
  <c r="G99" i="14"/>
  <c r="E99" i="14"/>
  <c r="G97" i="14"/>
  <c r="E97" i="14"/>
  <c r="G94" i="14"/>
  <c r="F94" i="14"/>
  <c r="E94" i="14"/>
  <c r="G93" i="14"/>
  <c r="F93" i="14"/>
  <c r="E93" i="14"/>
  <c r="G92" i="14"/>
  <c r="E92" i="14"/>
  <c r="G91" i="14"/>
  <c r="F91" i="14"/>
  <c r="E91" i="14"/>
  <c r="G90" i="14"/>
  <c r="E90" i="14"/>
  <c r="G87" i="14"/>
  <c r="E87" i="14"/>
  <c r="G86" i="14"/>
  <c r="F86" i="14"/>
  <c r="E86" i="14"/>
  <c r="G81" i="14"/>
  <c r="E81" i="14"/>
  <c r="G80" i="14"/>
  <c r="E80" i="14"/>
  <c r="G79" i="14"/>
  <c r="E79" i="14"/>
  <c r="G76" i="14"/>
  <c r="F76" i="14"/>
  <c r="E76" i="14"/>
  <c r="G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E55" i="14"/>
  <c r="G54" i="14"/>
  <c r="F54" i="14"/>
  <c r="E54" i="14"/>
  <c r="G53" i="14"/>
  <c r="F53" i="14"/>
  <c r="E53" i="14"/>
  <c r="G152" i="14"/>
  <c r="F152" i="14"/>
  <c r="G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G33" i="14"/>
  <c r="F33" i="14"/>
  <c r="E63" i="13"/>
  <c r="E265" i="14" s="1"/>
  <c r="E62" i="13"/>
  <c r="E37" i="14" s="1"/>
  <c r="E66" i="13"/>
  <c r="E380" i="14" s="1"/>
  <c r="E65" i="13"/>
  <c r="E152" i="14" s="1"/>
  <c r="F851" i="14"/>
  <c r="F852" i="14"/>
  <c r="F812" i="14"/>
  <c r="F738" i="14"/>
  <c r="F739" i="14"/>
  <c r="F697" i="14"/>
  <c r="F623" i="14"/>
  <c r="F624" i="14"/>
  <c r="F389" i="14"/>
  <c r="F394" i="14"/>
  <c r="E33" i="14"/>
  <c r="F868" i="14"/>
  <c r="F922" i="14"/>
  <c r="F913" i="14"/>
  <c r="F916" i="14"/>
  <c r="F920" i="14" s="1"/>
  <c r="F900" i="14"/>
  <c r="F875" i="14"/>
  <c r="F861" i="14"/>
  <c r="F893" i="14"/>
  <c r="F809" i="14"/>
  <c r="F800" i="14"/>
  <c r="F823" i="14"/>
  <c r="F787" i="14"/>
  <c r="F755" i="14"/>
  <c r="F762" i="14"/>
  <c r="F748" i="14"/>
  <c r="F780" i="14"/>
  <c r="F803" i="14"/>
  <c r="F807" i="14" s="1"/>
  <c r="F694" i="14"/>
  <c r="F685" i="14"/>
  <c r="F672" i="14"/>
  <c r="F665" i="14"/>
  <c r="F640" i="14"/>
  <c r="F647" i="14"/>
  <c r="F633" i="14"/>
  <c r="F942" i="14"/>
  <c r="F936" i="14"/>
  <c r="F829" i="14"/>
  <c r="F714" i="14"/>
  <c r="F708" i="14"/>
  <c r="F923" i="14"/>
  <c r="F931" i="14" s="1"/>
  <c r="G25" i="14"/>
  <c r="F25" i="14"/>
  <c r="G14" i="14"/>
  <c r="F14" i="14"/>
  <c r="G13" i="14"/>
  <c r="F13" i="14"/>
  <c r="F15" i="14" s="1"/>
  <c r="G10" i="14"/>
  <c r="F10" i="14"/>
  <c r="G9" i="14"/>
  <c r="F9" i="14"/>
  <c r="F11" i="14" s="1"/>
  <c r="F810" i="14"/>
  <c r="F818" i="14" s="1"/>
  <c r="E58" i="13"/>
  <c r="E475" i="14" s="1"/>
  <c r="E57" i="13"/>
  <c r="E237" i="14" s="1"/>
  <c r="E55" i="13"/>
  <c r="E354" i="14" s="1"/>
  <c r="E54" i="13"/>
  <c r="E122" i="14" s="1"/>
  <c r="E52" i="13"/>
  <c r="E14" i="14" s="1"/>
  <c r="E51" i="13"/>
  <c r="E13" i="14" s="1"/>
  <c r="E49" i="13"/>
  <c r="E261" i="14" s="1"/>
  <c r="E48" i="13"/>
  <c r="E29" i="14" s="1"/>
  <c r="F510" i="14"/>
  <c r="E360" i="14"/>
  <c r="H9" i="13"/>
  <c r="F511" i="14"/>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J928" i="14"/>
  <c r="J815" i="14"/>
  <c r="J700" i="14"/>
  <c r="J587" i="14"/>
  <c r="J20" i="15"/>
  <c r="J21" i="15"/>
  <c r="J4" i="24"/>
  <c r="J4" i="14"/>
  <c r="J4" i="15"/>
  <c r="J4" i="21"/>
  <c r="J4" i="19"/>
  <c r="J2" i="13"/>
  <c r="J27" i="15"/>
  <c r="J2" i="19"/>
  <c r="K20" i="15"/>
  <c r="K21" i="15"/>
  <c r="J45" i="15"/>
  <c r="J2" i="24"/>
  <c r="J34" i="15"/>
  <c r="J2" i="15"/>
  <c r="J2" i="14"/>
  <c r="J2" i="21"/>
  <c r="J36" i="15"/>
  <c r="J35" i="15"/>
  <c r="J41" i="15"/>
  <c r="K42" i="15"/>
  <c r="J46" i="15"/>
  <c r="K34" i="15"/>
  <c r="K2" i="21"/>
  <c r="L20" i="15"/>
  <c r="L21" i="15"/>
  <c r="K2" i="13"/>
  <c r="K45" i="15"/>
  <c r="K46" i="15"/>
  <c r="K2" i="14"/>
  <c r="K2" i="19"/>
  <c r="K2" i="15"/>
  <c r="K2" i="24"/>
  <c r="K27" i="15"/>
  <c r="K29" i="15"/>
  <c r="J49" i="15"/>
  <c r="K50" i="15" s="1"/>
  <c r="K49" i="15"/>
  <c r="L50" i="15" s="1"/>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M27" i="15"/>
  <c r="M29" i="15"/>
  <c r="M34" i="15"/>
  <c r="M2" i="19"/>
  <c r="M2" i="21"/>
  <c r="N20" i="15"/>
  <c r="N21" i="15"/>
  <c r="M2" i="13"/>
  <c r="M45" i="15"/>
  <c r="M2" i="14"/>
  <c r="M2" i="15"/>
  <c r="M2" i="24"/>
  <c r="K3" i="14"/>
  <c r="K3" i="19"/>
  <c r="K3" i="15"/>
  <c r="K3" i="24"/>
  <c r="K3" i="21"/>
  <c r="K3" i="13"/>
  <c r="L4" i="21"/>
  <c r="L4" i="13"/>
  <c r="L4" i="15"/>
  <c r="L4" i="24"/>
  <c r="L4" i="19"/>
  <c r="L4" i="14"/>
  <c r="L48" i="15"/>
  <c r="J3" i="24"/>
  <c r="J3" i="14"/>
  <c r="J3" i="13"/>
  <c r="J3" i="21"/>
  <c r="J3" i="19"/>
  <c r="J3" i="15"/>
  <c r="L35" i="15"/>
  <c r="L36" i="15"/>
  <c r="L46" i="15"/>
  <c r="L41" i="15"/>
  <c r="M42" i="15"/>
  <c r="L53" i="15"/>
  <c r="L55" i="15"/>
  <c r="M46" i="15"/>
  <c r="M35" i="15"/>
  <c r="M41" i="15"/>
  <c r="N42" i="15"/>
  <c r="M36" i="15"/>
  <c r="M53" i="15"/>
  <c r="M55" i="15"/>
  <c r="M3" i="14" s="1"/>
  <c r="L49" i="15"/>
  <c r="N2" i="14"/>
  <c r="N2" i="19"/>
  <c r="N2" i="24"/>
  <c r="N2" i="15"/>
  <c r="N2" i="13"/>
  <c r="N27" i="15"/>
  <c r="N29" i="15"/>
  <c r="N45" i="15"/>
  <c r="N34" i="15"/>
  <c r="N2" i="21"/>
  <c r="O20" i="15"/>
  <c r="O21" i="15"/>
  <c r="M4" i="21"/>
  <c r="M4" i="19"/>
  <c r="M4" i="15"/>
  <c r="M4" i="13"/>
  <c r="M4" i="24"/>
  <c r="M4" i="14"/>
  <c r="N48" i="15"/>
  <c r="M48" i="15"/>
  <c r="N4" i="24"/>
  <c r="N4" i="21"/>
  <c r="N4" i="15"/>
  <c r="N4" i="13"/>
  <c r="N4" i="14"/>
  <c r="N4" i="19"/>
  <c r="M49" i="15"/>
  <c r="N46" i="15"/>
  <c r="N49" i="15" s="1"/>
  <c r="O2" i="24"/>
  <c r="O2" i="14"/>
  <c r="O2" i="15"/>
  <c r="O2" i="19"/>
  <c r="O27" i="15"/>
  <c r="O29" i="15"/>
  <c r="P20" i="15"/>
  <c r="P21" i="15"/>
  <c r="O34" i="15"/>
  <c r="O45" i="15"/>
  <c r="O46" i="15"/>
  <c r="O49" i="15" s="1"/>
  <c r="O2" i="13"/>
  <c r="O2" i="21"/>
  <c r="L3" i="14"/>
  <c r="L3" i="19"/>
  <c r="L3" i="24"/>
  <c r="L3" i="13"/>
  <c r="L3" i="21"/>
  <c r="L3" i="15"/>
  <c r="N36" i="15"/>
  <c r="N35" i="15"/>
  <c r="N41" i="15"/>
  <c r="O42" i="15"/>
  <c r="M3" i="13"/>
  <c r="M3" i="24"/>
  <c r="M3" i="15"/>
  <c r="M3" i="19"/>
  <c r="O48" i="15"/>
  <c r="P2" i="19"/>
  <c r="P45" i="15"/>
  <c r="P34" i="15"/>
  <c r="P2" i="15"/>
  <c r="Q20" i="15"/>
  <c r="Q21" i="15"/>
  <c r="P2" i="14"/>
  <c r="P2" i="21"/>
  <c r="P2" i="24"/>
  <c r="P2" i="13"/>
  <c r="P27" i="15"/>
  <c r="P29" i="15"/>
  <c r="O4" i="19"/>
  <c r="O4" i="21"/>
  <c r="O4" i="24"/>
  <c r="O4" i="13"/>
  <c r="O4" i="14"/>
  <c r="O4" i="15"/>
  <c r="O35" i="15"/>
  <c r="O36" i="15"/>
  <c r="N53" i="15"/>
  <c r="P46" i="15"/>
  <c r="P36" i="15"/>
  <c r="P53" i="15"/>
  <c r="P35" i="15"/>
  <c r="P41" i="15"/>
  <c r="Q42" i="15"/>
  <c r="P49" i="15"/>
  <c r="O41" i="15"/>
  <c r="P42" i="15"/>
  <c r="O53" i="15"/>
  <c r="Q27" i="15"/>
  <c r="Q29" i="15"/>
  <c r="Q2" i="14"/>
  <c r="Q2" i="24"/>
  <c r="Q2" i="19"/>
  <c r="R20" i="15"/>
  <c r="R21" i="15"/>
  <c r="Q2" i="13"/>
  <c r="Q34" i="15"/>
  <c r="Q2" i="21"/>
  <c r="Q2" i="15"/>
  <c r="Q45" i="15"/>
  <c r="Q46" i="15"/>
  <c r="Q49" i="15" s="1"/>
  <c r="P4" i="24"/>
  <c r="P4" i="21"/>
  <c r="P4" i="19"/>
  <c r="P4" i="13"/>
  <c r="P4" i="14"/>
  <c r="P4" i="15"/>
  <c r="R2" i="19"/>
  <c r="R45" i="15"/>
  <c r="R34" i="15"/>
  <c r="R2" i="13"/>
  <c r="R2" i="24"/>
  <c r="R2" i="21"/>
  <c r="R2" i="14"/>
  <c r="R27" i="15"/>
  <c r="R29" i="15"/>
  <c r="R2" i="15"/>
  <c r="Q36" i="15"/>
  <c r="Q35" i="15"/>
  <c r="Q41" i="15"/>
  <c r="R42" i="15"/>
  <c r="R46" i="15"/>
  <c r="R49" i="15" s="1"/>
  <c r="P48" i="15"/>
  <c r="H42" i="15"/>
  <c r="Q48" i="15"/>
  <c r="Q4" i="13"/>
  <c r="Q4" i="19"/>
  <c r="Q4" i="24"/>
  <c r="Q4" i="14"/>
  <c r="Q4" i="21"/>
  <c r="Q4" i="15"/>
  <c r="R4" i="15"/>
  <c r="R4" i="19"/>
  <c r="R4" i="21"/>
  <c r="R4" i="14"/>
  <c r="R4" i="24"/>
  <c r="R4" i="13"/>
  <c r="H48" i="15"/>
  <c r="R48" i="15"/>
  <c r="R36" i="15"/>
  <c r="R35" i="15"/>
  <c r="R41" i="15"/>
  <c r="Q53" i="15"/>
  <c r="F37" i="15"/>
  <c r="F62" i="15"/>
  <c r="R53" i="15"/>
  <c r="H36" i="15"/>
  <c r="H53" i="15"/>
  <c r="H35" i="15"/>
  <c r="H41" i="15"/>
  <c r="F582" i="14"/>
  <c r="F590" i="14" s="1"/>
  <c r="F695" i="14"/>
  <c r="F703" i="14" s="1"/>
  <c r="K587" i="14" l="1"/>
  <c r="K700" i="14"/>
  <c r="K928" i="14"/>
  <c r="K54" i="15"/>
  <c r="K815" i="14"/>
  <c r="L587" i="14"/>
  <c r="M50" i="15"/>
  <c r="L700" i="14"/>
  <c r="L928" i="14"/>
  <c r="L54" i="15"/>
  <c r="L815" i="14"/>
  <c r="H46" i="15"/>
  <c r="H49" i="15" s="1"/>
  <c r="M3" i="21"/>
  <c r="F535" i="14"/>
  <c r="F55" i="14"/>
  <c r="F56" i="14" s="1"/>
  <c r="F74" i="14" s="1"/>
  <c r="F188" i="14"/>
  <c r="F213" i="14"/>
  <c r="F630" i="14"/>
  <c r="F631" i="14" s="1"/>
  <c r="F876" i="14"/>
  <c r="F420" i="14"/>
  <c r="F662" i="14"/>
  <c r="F663" i="14" s="1"/>
  <c r="F745" i="14"/>
  <c r="F746" i="14" s="1"/>
  <c r="F98" i="14"/>
  <c r="F445" i="14"/>
  <c r="F305" i="14"/>
  <c r="F330" i="14"/>
  <c r="F517" i="14"/>
  <c r="F518" i="14" s="1"/>
  <c r="F777" i="14"/>
  <c r="F778" i="14" s="1"/>
  <c r="F87" i="14"/>
  <c r="F88" i="14" s="1"/>
  <c r="F170" i="14"/>
  <c r="F171" i="14" s="1"/>
  <c r="F549" i="14"/>
  <c r="F550" i="14" s="1"/>
  <c r="F858" i="14"/>
  <c r="F859" i="14" s="1"/>
  <c r="F870" i="14" s="1"/>
  <c r="F873" i="14" s="1"/>
  <c r="F883" i="14" s="1"/>
  <c r="F890" i="14"/>
  <c r="F73" i="14"/>
  <c r="F202" i="14"/>
  <c r="F203" i="14" s="1"/>
  <c r="F214" i="14" s="1"/>
  <c r="F402" i="14"/>
  <c r="F403" i="14" s="1"/>
  <c r="F287" i="14"/>
  <c r="F288" i="14" s="1"/>
  <c r="F648" i="14"/>
  <c r="F673" i="14"/>
  <c r="F788" i="14"/>
  <c r="F434" i="14"/>
  <c r="F435" i="14" s="1"/>
  <c r="F319" i="14"/>
  <c r="F320" i="14" s="1"/>
  <c r="F324" i="14" s="1"/>
  <c r="F331" i="14"/>
  <c r="F889" i="14"/>
  <c r="F207" i="14"/>
  <c r="F67" i="14"/>
  <c r="F27" i="14"/>
  <c r="F38" i="14" s="1"/>
  <c r="F40" i="14" s="1"/>
  <c r="F43" i="14" s="1"/>
  <c r="E469" i="14"/>
  <c r="F142" i="14"/>
  <c r="F145" i="14" s="1"/>
  <c r="F153" i="14" s="1"/>
  <c r="F155" i="14" s="1"/>
  <c r="F158" i="14" s="1"/>
  <c r="F405" i="14"/>
  <c r="F470" i="14"/>
  <c r="F476" i="14"/>
  <c r="F457" i="14"/>
  <c r="F460" i="14" s="1"/>
  <c r="F464" i="14" s="1"/>
  <c r="F437" i="14"/>
  <c r="F412" i="14"/>
  <c r="F466" i="14"/>
  <c r="F419" i="14"/>
  <c r="F444" i="14"/>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149" i="14" l="1"/>
  <c r="F150" i="14" s="1"/>
  <c r="F157" i="14" s="1"/>
  <c r="F160" i="14" s="1"/>
  <c r="F163" i="14" s="1"/>
  <c r="M928" i="14"/>
  <c r="M700" i="14"/>
  <c r="M815" i="14"/>
  <c r="M54" i="15"/>
  <c r="M587" i="14"/>
  <c r="N50" i="15"/>
  <c r="F60" i="14"/>
  <c r="F877" i="14"/>
  <c r="F880" i="14" s="1"/>
  <c r="F884" i="14" s="1"/>
  <c r="F99" i="14"/>
  <c r="F92" i="14"/>
  <c r="F407" i="14"/>
  <c r="F414" i="14"/>
  <c r="F757" i="14"/>
  <c r="F760" i="14" s="1"/>
  <c r="F770" i="14" s="1"/>
  <c r="F750" i="14"/>
  <c r="F753" i="14" s="1"/>
  <c r="F769" i="14" s="1"/>
  <c r="F764" i="14"/>
  <c r="F767" i="14" s="1"/>
  <c r="F771" i="14" s="1"/>
  <c r="F182" i="14"/>
  <c r="F421" i="14"/>
  <c r="F175" i="14"/>
  <c r="F189" i="14"/>
  <c r="F891" i="14"/>
  <c r="F895" i="14" s="1"/>
  <c r="F898" i="14" s="1"/>
  <c r="F907" i="14" s="1"/>
  <c r="F561" i="14"/>
  <c r="F564" i="14" s="1"/>
  <c r="F567" i="14" s="1"/>
  <c r="F554" i="14"/>
  <c r="F557" i="14" s="1"/>
  <c r="F566" i="14" s="1"/>
  <c r="F424" i="14"/>
  <c r="F428" i="14" s="1"/>
  <c r="F292" i="14"/>
  <c r="F306" i="14"/>
  <c r="F299" i="14"/>
  <c r="F674" i="14"/>
  <c r="F677" i="14" s="1"/>
  <c r="F680" i="14" s="1"/>
  <c r="F667" i="14"/>
  <c r="F670" i="14" s="1"/>
  <c r="F679" i="14" s="1"/>
  <c r="F439" i="14"/>
  <c r="F442" i="14" s="1"/>
  <c r="F451" i="14" s="1"/>
  <c r="F446" i="14"/>
  <c r="F449" i="14" s="1"/>
  <c r="F452" i="14" s="1"/>
  <c r="F782" i="14"/>
  <c r="F785" i="14" s="1"/>
  <c r="F794" i="14" s="1"/>
  <c r="F789" i="14"/>
  <c r="F792" i="14" s="1"/>
  <c r="F795" i="14" s="1"/>
  <c r="F536" i="14"/>
  <c r="F539" i="14" s="1"/>
  <c r="F543" i="14" s="1"/>
  <c r="F522" i="14"/>
  <c r="F525" i="14" s="1"/>
  <c r="F541" i="14" s="1"/>
  <c r="F529" i="14"/>
  <c r="F532" i="14" s="1"/>
  <c r="F542" i="14" s="1"/>
  <c r="F642" i="14"/>
  <c r="F645" i="14" s="1"/>
  <c r="F655" i="14" s="1"/>
  <c r="F649" i="14"/>
  <c r="F652" i="14" s="1"/>
  <c r="F656" i="14" s="1"/>
  <c r="F635" i="14"/>
  <c r="F638" i="14" s="1"/>
  <c r="F654" i="14" s="1"/>
  <c r="F410" i="14"/>
  <c r="F426" i="14" s="1"/>
  <c r="F863" i="14"/>
  <c r="F866" i="14" s="1"/>
  <c r="F882" i="14" s="1"/>
  <c r="F885" i="14" s="1"/>
  <c r="F918" i="14" s="1"/>
  <c r="F417" i="14"/>
  <c r="F427" i="14" s="1"/>
  <c r="F34" i="14"/>
  <c r="F35" i="14" s="1"/>
  <c r="F42" i="14" s="1"/>
  <c r="F45" i="14" s="1"/>
  <c r="F48" i="14" s="1"/>
  <c r="F49" i="14" s="1"/>
  <c r="F30" i="14"/>
  <c r="F31" i="14" s="1"/>
  <c r="F47" i="14" s="1"/>
  <c r="F146" i="14"/>
  <c r="F162"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N815" i="14" l="1"/>
  <c r="N54" i="15"/>
  <c r="N55" i="15" s="1"/>
  <c r="N700" i="14"/>
  <c r="N587" i="14"/>
  <c r="N928" i="14"/>
  <c r="O50" i="15"/>
  <c r="F681" i="14"/>
  <c r="F691" i="14" s="1"/>
  <c r="F902" i="14"/>
  <c r="F905" i="14" s="1"/>
  <c r="F908" i="14" s="1"/>
  <c r="F909" i="14" s="1"/>
  <c r="F919" i="14" s="1"/>
  <c r="F568" i="14"/>
  <c r="F578" i="14" s="1"/>
  <c r="F453" i="14"/>
  <c r="F463" i="14" s="1"/>
  <c r="F467" i="14" s="1"/>
  <c r="F472" i="14" s="1"/>
  <c r="F473" i="14" s="1"/>
  <c r="F25" i="24" s="1"/>
  <c r="F772" i="14"/>
  <c r="F805" i="14" s="1"/>
  <c r="F796" i="14"/>
  <c r="F806" i="14" s="1"/>
  <c r="F657" i="14"/>
  <c r="F690" i="14" s="1"/>
  <c r="F544" i="14"/>
  <c r="F577" i="14" s="1"/>
  <c r="F429" i="14"/>
  <c r="F462" i="14" s="1"/>
  <c r="F164" i="14"/>
  <c r="F225" i="14" s="1"/>
  <c r="F228" i="14" s="1"/>
  <c r="F232" i="14" s="1"/>
  <c r="F314" i="14"/>
  <c r="F347" i="14" s="1"/>
  <c r="F338" i="14"/>
  <c r="F348" i="14" s="1"/>
  <c r="F352" i="14" s="1"/>
  <c r="F58" i="14"/>
  <c r="F63" i="14" s="1"/>
  <c r="F79" i="14" s="1"/>
  <c r="F129" i="14"/>
  <c r="F119" i="14"/>
  <c r="F65" i="14"/>
  <c r="F70" i="14" s="1"/>
  <c r="F80" i="14" s="1"/>
  <c r="F97" i="14"/>
  <c r="F102" i="14" s="1"/>
  <c r="F105" i="14" s="1"/>
  <c r="F110" i="14"/>
  <c r="F113" i="14" s="1"/>
  <c r="F117" i="14" s="1"/>
  <c r="F90" i="14"/>
  <c r="F72" i="14"/>
  <c r="F77" i="14" s="1"/>
  <c r="F81" i="14" s="1"/>
  <c r="F123" i="14"/>
  <c r="N3" i="19" l="1"/>
  <c r="N3" i="15"/>
  <c r="N3" i="21"/>
  <c r="N3" i="24"/>
  <c r="N3" i="14"/>
  <c r="N3" i="13"/>
  <c r="O928" i="14"/>
  <c r="O54" i="15"/>
  <c r="O55" i="15" s="1"/>
  <c r="O815" i="14"/>
  <c r="O700" i="14"/>
  <c r="O587" i="14"/>
  <c r="P50" i="15"/>
  <c r="F95" i="14"/>
  <c r="F104" i="14" s="1"/>
  <c r="F106" i="14" s="1"/>
  <c r="F116" i="14" s="1"/>
  <c r="F120" i="14" s="1"/>
  <c r="F478" i="14"/>
  <c r="F479" i="14" s="1"/>
  <c r="F27" i="24" s="1"/>
  <c r="F244" i="14"/>
  <c r="F187" i="14"/>
  <c r="F192" i="14" s="1"/>
  <c r="F196" i="14" s="1"/>
  <c r="F238" i="14"/>
  <c r="F173" i="14"/>
  <c r="F178" i="14" s="1"/>
  <c r="F194" i="14" s="1"/>
  <c r="F205" i="14"/>
  <c r="F210" i="14" s="1"/>
  <c r="F219" i="14" s="1"/>
  <c r="F180" i="14"/>
  <c r="F185" i="14" s="1"/>
  <c r="F195" i="14" s="1"/>
  <c r="F212" i="14"/>
  <c r="F217" i="14" s="1"/>
  <c r="F220" i="14" s="1"/>
  <c r="F234" i="14"/>
  <c r="F357" i="14"/>
  <c r="F358" i="14" s="1"/>
  <c r="F21" i="24" s="1"/>
  <c r="F363" i="14"/>
  <c r="F364" i="14" s="1"/>
  <c r="F23" i="24" s="1"/>
  <c r="F82" i="14"/>
  <c r="F115" i="14" s="1"/>
  <c r="P587" i="14" l="1"/>
  <c r="Q50" i="15"/>
  <c r="P928" i="14"/>
  <c r="P54" i="15"/>
  <c r="P55" i="15" s="1"/>
  <c r="P815" i="14"/>
  <c r="P700" i="14"/>
  <c r="O3" i="15"/>
  <c r="O3" i="13"/>
  <c r="O3" i="14"/>
  <c r="O3" i="21"/>
  <c r="O3" i="19"/>
  <c r="O3" i="24"/>
  <c r="F221" i="14"/>
  <c r="F231" i="14" s="1"/>
  <c r="F235" i="14" s="1"/>
  <c r="F246" i="14" s="1"/>
  <c r="F247" i="14" s="1"/>
  <c r="F17" i="24" s="1"/>
  <c r="F197" i="14"/>
  <c r="F230" i="14" s="1"/>
  <c r="F131" i="14"/>
  <c r="F132" i="14" s="1"/>
  <c r="F13" i="24" s="1"/>
  <c r="F125" i="14"/>
  <c r="F126" i="14" s="1"/>
  <c r="F11" i="24" s="1"/>
  <c r="P3" i="13" l="1"/>
  <c r="P3" i="15"/>
  <c r="P3" i="19"/>
  <c r="P3" i="24"/>
  <c r="P3" i="14"/>
  <c r="P3" i="21"/>
  <c r="Q587" i="14"/>
  <c r="Q928" i="14"/>
  <c r="Q815" i="14"/>
  <c r="Q700" i="14"/>
  <c r="Q54" i="15"/>
  <c r="Q55" i="15" s="1"/>
  <c r="R50" i="15"/>
  <c r="F240" i="14"/>
  <c r="F241" i="14" s="1"/>
  <c r="F15" i="24" s="1"/>
  <c r="R587" i="14" l="1"/>
  <c r="R700" i="14"/>
  <c r="R928" i="14"/>
  <c r="R815" i="14"/>
  <c r="R54" i="15"/>
  <c r="R55" i="15" s="1"/>
  <c r="H50" i="15"/>
  <c r="F51" i="15"/>
  <c r="F63" i="15" s="1"/>
  <c r="F64" i="15" s="1"/>
  <c r="F11" i="21" s="1"/>
  <c r="Q3" i="21"/>
  <c r="Q3" i="13"/>
  <c r="Q3" i="14"/>
  <c r="Q3" i="19"/>
  <c r="Q3" i="24"/>
  <c r="Q3" i="15"/>
  <c r="H815" i="14" l="1"/>
  <c r="F816" i="14" s="1"/>
  <c r="F819" i="14" s="1"/>
  <c r="F820" i="14" s="1"/>
  <c r="H587" i="14"/>
  <c r="F588" i="14" s="1"/>
  <c r="F591" i="14" s="1"/>
  <c r="F592" i="14" s="1"/>
  <c r="H700" i="14"/>
  <c r="F701" i="14" s="1"/>
  <c r="F704" i="14" s="1"/>
  <c r="F705" i="14" s="1"/>
  <c r="H928" i="14"/>
  <c r="F929" i="14" s="1"/>
  <c r="F932" i="14" s="1"/>
  <c r="F933" i="14" s="1"/>
  <c r="H54" i="15"/>
  <c r="R3" i="14"/>
  <c r="R3" i="19"/>
  <c r="R3" i="13"/>
  <c r="R3" i="21"/>
  <c r="R3" i="15"/>
  <c r="R3" i="24"/>
  <c r="F944" i="14" l="1"/>
  <c r="F945" i="14" s="1"/>
  <c r="F49" i="24" s="1"/>
  <c r="F938" i="14"/>
  <c r="F939" i="14" s="1"/>
  <c r="F47" i="24" s="1"/>
  <c r="F710" i="14"/>
  <c r="F711" i="14" s="1"/>
  <c r="F37" i="24" s="1"/>
  <c r="F716" i="14"/>
  <c r="F717" i="14" s="1"/>
  <c r="F39" i="24" s="1"/>
  <c r="F597" i="14"/>
  <c r="F598" i="14" s="1"/>
  <c r="F33" i="24" s="1"/>
  <c r="F603" i="14"/>
  <c r="F604" i="14" s="1"/>
  <c r="F35" i="24" s="1"/>
  <c r="F831" i="14"/>
  <c r="F832" i="14" s="1"/>
  <c r="F45" i="24" s="1"/>
  <c r="F825" i="14"/>
  <c r="F826" i="14" s="1"/>
  <c r="F43"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<sst xmlns="http://schemas.openxmlformats.org/spreadsheetml/2006/main" count="623" uniqueCount="342">
  <si>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</si>
  <si>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</si>
  <si>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</si>
  <si>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</si>
  <si>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</si>
  <si>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</si>
  <si>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</si>
  <si>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</si>
  <si>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</si>
  <si>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</si>
  <si>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</si>
  <si>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</si>
  <si>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</si>
  <si>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</si>
  <si>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</si>
  <si>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</si>
  <si>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</si>
  <si>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</si>
  <si>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</si>
  <si>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</si>
  <si>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</si>
  <si>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</si>
  <si>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</si>
  <si>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</si>
  <si>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</si>
  <si>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</si>
  <si>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</si>
  <si>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</si>
  <si>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</si>
  <si>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</si>
  <si>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</si>
  <si>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</si>
  <si>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</si>
  <si>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</si>
  <si>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</si>
  <si>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</si>
  <si>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</si>
  <si>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</si>
  <si>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</si>
  <si>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</si>
  <si>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</si>
  <si>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</si>
  <si>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</si>
  <si>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</si>
  <si>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</si>
  <si>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</si>
  <si>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</si>
  <si>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</si>
  <si>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</si>
  <si>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</si>
  <si>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</si>
  <si>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</si>
  <si>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</si>
  <si>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</si>
  <si>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</si>
  <si>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</si>
  <si>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</si>
  <si>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</si>
  <si>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</si>
  <si>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</si>
  <si>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</si>
  <si>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</si>
  <si>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</si>
  <si>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</si>
  <si>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</si>
  <si>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</si>
  <si>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</si>
  <si>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</si>
  <si>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</si>
  <si>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</si>
  <si>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</si>
  <si>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</si>
  <si>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</si>
  <si>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</si>
  <si>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</si>
  <si>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</si>
  <si>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</si>
  <si>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</si>
  <si>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</si>
  <si>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</si>
  <si>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</si>
  <si>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</si>
  <si>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</si>
  <si>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</si>
  <si>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</si>
  <si>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</si>
  <si>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</si>
  <si>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</si>
  <si>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</si>
  <si>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</si>
  <si>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</si>
  <si>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</si>
  <si>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</si>
  <si>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</si>
  <si>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</si>
  <si>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</si>
  <si>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</si>
  <si>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</si>
  <si>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</si>
  <si>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</si>
  <si>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</si>
  <si>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</si>
  <si>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</si>
  <si>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</si>
  <si>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</si>
  <si>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</si>
  <si>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</si>
  <si>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</si>
  <si>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</si>
  <si>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</si>
  <si>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</si>
  <si>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</si>
  <si>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</si>
  <si>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</si>
  <si>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</si>
  <si>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</si>
  <si>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</si>
  <si>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</si>
  <si>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Anglian Water to Affinity Water Transfer</t>
  </si>
  <si>
    <t>General</t>
  </si>
  <si>
    <t>Companies participating in solution</t>
  </si>
  <si>
    <t>Affinity Water</t>
  </si>
  <si>
    <t>Anglian Water</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</si>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</sst>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9">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181" fontId="16" fillId="0" borderId="0" xfId="0" applyNumberFormat="1" applyFont="1">
      <alignment vertical="top"/>
    </xf>
    <xf numFmtId="181" fontId="16" fillId="0" borderId="0" xfId="1" applyNumberFormat="1" applyFont="1" applyFill="1" applyAlignment="1">
      <alignment vertical="top"/>
    </xf>
    <xf numFmtId="181" fontId="18" fillId="0" borderId="0" xfId="0" applyNumberFormat="1" applyFont="1">
      <alignment vertical="top"/>
    </xf>
    <xf numFmtId="181" fontId="26" fillId="0" borderId="0" xfId="0" applyNumberFormat="1" applyFont="1">
      <alignment vertical="top"/>
    </xf>
    <xf numFmtId="181" fontId="9" fillId="0" borderId="0" xfId="4" applyNumberFormat="1" applyFont="1" applyFill="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tabSelected="1"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v>2</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64" t="s">
        <v>18</v>
      </c>
      <c r="D22" s="265"/>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6" t="s">
        <v>27</v>
      </c>
      <c r="D28" s="266" t="s">
        <v>28</v>
      </c>
      <c r="E28" s="266" t="s">
        <v>29</v>
      </c>
      <c r="F28" s="236"/>
    </row>
    <row r="29" spans="1:9" ht="16" x14ac:dyDescent="0.3">
      <c r="B29" s="235"/>
      <c r="C29" s="267"/>
      <c r="D29" s="267"/>
      <c r="E29" s="267"/>
      <c r="F29" s="237"/>
    </row>
    <row r="30" spans="1:9" ht="16" x14ac:dyDescent="0.3">
      <c r="B30" s="235"/>
      <c r="C30" s="267"/>
      <c r="D30" s="267"/>
      <c r="E30" s="267"/>
      <c r="F30" s="237"/>
    </row>
    <row r="31" spans="1:9" ht="16" x14ac:dyDescent="0.3">
      <c r="B31" s="235"/>
      <c r="C31" s="268"/>
      <c r="D31" s="268"/>
      <c r="E31" s="268"/>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topLeftCell="A27"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topLeftCell="A15"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zoomScale="85" zoomScaleNormal="85" workbookViewId="0">
      <pane xSplit="9" ySplit="5" topLeftCell="J56" activePane="bottomRight" state="frozen"/>
      <selection pane="topRight"/>
      <selection pane="bottomLeft"/>
      <selection pane="bottomRight" activeCell="F65" sqref="F65"/>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Forecast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F9" s="79"/>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2</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Anglian Water to Affinity Water Transfer</v>
      </c>
      <c r="F43" s="202">
        <v>0.25</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Anglian Water cumulative percentage of allocated spend given gate reached for Anglian Water to Affinity Water Transfer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Affinity Water totex allowance for Anglian Water to Affinity Water Transfer - water resources (17-18 FYA CPIH deflated prices)</v>
      </c>
      <c r="F48" s="258">
        <f>5.97*0%</f>
        <v>0</v>
      </c>
      <c r="G48" s="108" t="s">
        <v>125</v>
      </c>
    </row>
    <row r="49" spans="1:18" s="108" customFormat="1" ht="12.5" x14ac:dyDescent="0.35">
      <c r="E49" s="108" t="str">
        <f xml:space="preserve"> TEXT( F37,1 ) &amp; " totex allowance for" &amp; TEXT( MID( $A$32, 3, 100 ), 1 ) &amp; " - " &amp; TEXT( $E$29, 1 ) &amp; " (17-18 FYA CPIH deflated prices)"</f>
        <v>Anglian Water totex allowance for Anglian Water to Affinity Water Transfer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Anglian Water to Affinity Water Transfer - water network plus (17-18 FYA CPIH deflated prices)</v>
      </c>
      <c r="F51" s="258">
        <f>5.97*100%</f>
        <v>5.97</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Anglian Water totex allowance for Anglian Water to Affinity Water Transfer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Anglian Water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Anglian Water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108" t="str">
        <f xml:space="preserve"> TEXT( F36,1 ) &amp; " outturn totex for" &amp; TEXT( MID( $A$32, 3, 100 ), 1 ) &amp; " - " &amp; TEXT( $E$29, 1 ) &amp; " (17-18 FYA CPIH deflated prices)"</f>
        <v>Affinity Water outturn totex for Anglian Water to Affinity Water Transfer - water resources (17-18 FYA CPIH deflated prices)</v>
      </c>
      <c r="F62" s="258">
        <f>( (0.176*104.21666667/113.1166667)+(0.292*104.21666667/109.1083333)+(1.11*104.2166666667 / 123.041666667) + ((1.694 / 11.779 * 1.11) * 104.216666667 / 123.0416666667) ) * 0</f>
        <v>0</v>
      </c>
      <c r="G62" s="108" t="s">
        <v>125</v>
      </c>
      <c r="H62" s="244"/>
      <c r="I62" s="244"/>
      <c r="J62" s="108"/>
      <c r="K62" s="108"/>
      <c r="L62" s="108"/>
      <c r="M62" s="108"/>
      <c r="N62" s="108"/>
      <c r="O62" s="108"/>
      <c r="P62" s="108"/>
      <c r="Q62" s="108"/>
      <c r="R62" s="108"/>
    </row>
    <row r="63" spans="1:18" x14ac:dyDescent="0.35">
      <c r="A63" s="108"/>
      <c r="B63" s="108"/>
      <c r="C63" s="108"/>
      <c r="D63" s="244"/>
      <c r="E63" s="108" t="str">
        <f xml:space="preserve"> TEXT( F37,1 ) &amp; " outturn totex for" &amp; TEXT( MID( $A$32, 3, 100 ), 1 ) &amp; " - " &amp; TEXT( $E$29, 1 ) &amp; " (17-18 FYA CPIH deflated prices)"</f>
        <v>Anglian Water outturn totex for Anglian Water to Affinity Water Transfer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108"/>
      <c r="F64" s="254"/>
      <c r="G64" s="244"/>
      <c r="H64" s="244"/>
      <c r="I64" s="244"/>
      <c r="J64" s="108"/>
      <c r="K64" s="108"/>
      <c r="L64" s="108"/>
      <c r="M64" s="108"/>
      <c r="N64" s="108"/>
      <c r="O64" s="108"/>
      <c r="P64" s="108"/>
      <c r="Q64" s="108"/>
      <c r="R64" s="108"/>
    </row>
    <row r="65" spans="1:18" x14ac:dyDescent="0.35">
      <c r="A65" s="108"/>
      <c r="B65" s="108"/>
      <c r="C65" s="108"/>
      <c r="D65" s="108"/>
      <c r="E65" s="108" t="str">
        <f xml:space="preserve"> TEXT( F36,1 ) &amp; " outturn totex for" &amp; TEXT( MID( $A$32, 3, 100 ), 1 ) &amp; " - " &amp; TEXT( $E$30, 1 ) &amp; " (17-18 FYA CPIH deflated prices)"</f>
        <v>Affinity Water outturn totex for Anglian Water to Affinity Water Transfer - water network plus (17-18 FYA CPIH deflated prices)</v>
      </c>
      <c r="F65" s="258">
        <f>( (0.176*104.21666667/113.1166667)+(0.292*104.21666667/109.1083333)+(1.11*104.2166666667 / 123.041666667) + ((1.694 / 11.779 * 1.11) * 104.216666667 / 123.0416666667) ) * 1</f>
        <v>1.5164457466952188</v>
      </c>
      <c r="G65" s="108" t="s">
        <v>125</v>
      </c>
      <c r="H65" s="108"/>
      <c r="I65" s="108"/>
      <c r="J65" s="108"/>
      <c r="K65" s="108"/>
      <c r="L65" s="108"/>
      <c r="M65" s="108"/>
      <c r="N65" s="108"/>
      <c r="O65" s="108"/>
      <c r="P65" s="108"/>
      <c r="Q65" s="108"/>
      <c r="R65" s="108"/>
    </row>
    <row r="66" spans="1:18" x14ac:dyDescent="0.35">
      <c r="A66" s="108"/>
      <c r="B66" s="108"/>
      <c r="C66" s="108"/>
      <c r="D66" s="108"/>
      <c r="E66" s="108" t="str">
        <f xml:space="preserve"> TEXT( F37,1 ) &amp; " outturn totex for" &amp; TEXT( MID( $A$32, 3, 100 ), 1 ) &amp; " - " &amp; TEXT( $E$30, 1 ) &amp; " (17-18 FYA CPIH deflated prices)"</f>
        <v>Anglian Water outturn totex for Anglian Water to Affinity Water Transfer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108"/>
      <c r="F67" s="254"/>
      <c r="G67" s="244"/>
      <c r="H67" s="244"/>
      <c r="I67" s="244"/>
      <c r="J67" s="244"/>
      <c r="K67" s="244"/>
      <c r="L67" s="244"/>
      <c r="M67" s="244"/>
      <c r="N67" s="244"/>
      <c r="O67" s="244"/>
      <c r="P67" s="244"/>
      <c r="Q67" s="244"/>
      <c r="R67" s="244"/>
    </row>
    <row r="68" spans="1:18" x14ac:dyDescent="0.35">
      <c r="A68" s="244"/>
      <c r="B68" s="244"/>
      <c r="C68" s="244"/>
      <c r="D68" s="244"/>
      <c r="E68" s="108" t="str">
        <f xml:space="preserve"> TEXT( F36,1 ) &amp; " penalty for" &amp; TEXT( MID( $A$32, 3, 100 ), 1 ) &amp; " - " &amp; TEXT( $E$29, 1 ) &amp; " (17-18 FYA CPIH deflated prices)"</f>
        <v>Affinity Water penalty for Anglian Water to Affinity Water Transfer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108" t="str">
        <f xml:space="preserve"> TEXT( F37,1 ) &amp; " penalty for" &amp; TEXT( MID( $A$32, 3, 100 ), 1 ) &amp; " - " &amp; TEXT( $E$29, 1 ) &amp; " (17-18 FYA CPIH deflated prices)"</f>
        <v>Anglian Water penalty for Anglian Water to Affinity Water Transfer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108"/>
      <c r="F70" s="254"/>
      <c r="G70" s="244"/>
      <c r="H70" s="244"/>
      <c r="I70" s="244"/>
      <c r="J70" s="244"/>
      <c r="K70" s="244"/>
      <c r="L70" s="244"/>
      <c r="M70" s="244"/>
      <c r="N70" s="244"/>
      <c r="O70" s="244"/>
      <c r="P70" s="244"/>
      <c r="Q70" s="244"/>
      <c r="R70" s="244"/>
    </row>
    <row r="71" spans="1:18" x14ac:dyDescent="0.35">
      <c r="A71" s="244"/>
      <c r="B71" s="244"/>
      <c r="C71" s="244"/>
      <c r="D71" s="244"/>
      <c r="E71" s="108" t="str">
        <f xml:space="preserve"> TEXT( F36,1 ) &amp; " penalty for" &amp; TEXT( MID( $A$32, 3, 100 ), 1 ) &amp; " - " &amp; TEXT( $E$30, 1 ) &amp; " (17-18 FYA CPIH deflated prices)"</f>
        <v>Affinity Water penalty for Anglian Water to Affinity Water Transfer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108" t="str">
        <f xml:space="preserve"> TEXT( F37,1 ) &amp; " penalty for" &amp; TEXT( MID( $A$32, 3, 100 ), 1 ) &amp; " - " &amp; TEXT( $E$30, 1 ) &amp; " (17-18 FYA CPIH deflated prices)"</f>
        <v>Anglian Water penalty for Anglian Water to Affinity Water Transfer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M7" activePane="bottomRight" state="frozen"/>
      <selection pane="topRight"/>
      <selection pane="bottomLeft"/>
      <selection pane="bottomRight" activeCell="C10" sqref="C10"/>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Forecast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45747</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Normal="100" workbookViewId="0">
      <pane xSplit="9" ySplit="5" topLeftCell="N57" activePane="bottomRight" state="frozen"/>
      <selection pane="topRight"/>
      <selection pane="bottomLeft"/>
      <selection pane="bottomRight" activeCell="F64" sqref="F64"/>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Forecast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45747</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0</v>
      </c>
      <c r="R46" s="19">
        <f t="shared" si="22"/>
        <v>1</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0</v>
      </c>
      <c r="R49" s="4">
        <f t="shared" si="24"/>
        <v>1</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5</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1</v>
      </c>
    </row>
    <row r="51" spans="1:81" s="18" customFormat="1" ht="13" x14ac:dyDescent="0.35">
      <c r="A51" s="27"/>
      <c r="B51" s="40"/>
      <c r="C51" s="41"/>
      <c r="D51" s="42"/>
      <c r="E51" s="4" t="s">
        <v>163</v>
      </c>
      <c r="F51" s="18">
        <f xml:space="preserve"> SUM(L50:CC50)</f>
        <v>5</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5</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1</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Forecast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5</v>
      </c>
      <c r="G63" s="10" t="str">
        <f xml:space="preserve"> G$51</f>
        <v>columns</v>
      </c>
    </row>
    <row r="64" spans="1:81" s="108" customFormat="1" ht="13" x14ac:dyDescent="0.35">
      <c r="B64" s="119"/>
      <c r="C64" s="120"/>
      <c r="D64" s="122"/>
      <c r="E64" s="3" t="s">
        <v>168</v>
      </c>
      <c r="F64" s="118">
        <f xml:space="preserve"> IF(F61 - SUM(F62:F63) &lt;&gt; 0, 1, 0)</f>
        <v>0</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143" activePane="bottomRight" state="frozen"/>
      <selection pane="topRight"/>
      <selection pane="bottomLeft"/>
      <selection pane="bottomRight" activeCell="F145" sqref="F145"/>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Forecast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Anglian Water to Affinity Water Transfer - water resources (17-18 FYA CPIH deflated prices)</v>
      </c>
      <c r="F9" s="169">
        <f xml:space="preserve"> InputsR!F$48</f>
        <v>0</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Anglian Water totex allowance for Anglian Water to Affinity Water Transfer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0</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Anglian Water to Affinity Water Transfer - water network plus (17-18 FYA CPIH deflated prices)</v>
      </c>
      <c r="F13" s="169">
        <f xml:space="preserve"> InputsR!F$51</f>
        <v>5.97</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Anglian Water totex allowance for Anglian Water to Affinity Water Transfer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5.97</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Anglian Water to Affinity Water Transfer</v>
      </c>
      <c r="F21" s="167">
        <f xml:space="preserve"> InputsR!F$43</f>
        <v>0.25</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0</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Anglian Water to Affinity Water Transfer - water resources (17-18 FYA CPIH deflated prices)</v>
      </c>
      <c r="F25" s="169">
        <f xml:space="preserve"> InputsR!F$48</f>
        <v>0</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Anglian Water to Affinity Water Transfer</v>
      </c>
      <c r="F26" s="167">
        <f xml:space="preserve"> InputsR!F$43</f>
        <v>0.25</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0</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Anglian Water to Affinity Water Transfer - water resources (17-18 FYA CPIH deflated prices)</v>
      </c>
      <c r="F29" s="169">
        <f xml:space="preserve"> InputsR!F$48</f>
        <v>0</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0</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0</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Anglian Water to Affinity Water Transfer - water resources (17-18 FYA CPIH deflated prices)</v>
      </c>
      <c r="F33" s="169">
        <f xml:space="preserve"> InputsR!F$62</f>
        <v>0</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0</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0</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Anglian Water to Affinity Water Transfer - water resources (17-18 FYA CPIH deflated prices)</v>
      </c>
      <c r="F37" s="169">
        <f xml:space="preserve"> InputsR!F$62</f>
        <v>0</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0</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0</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0</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0</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0</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0</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0</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0</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0</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0</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0</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0</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0</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0</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0</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0</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0</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0</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0</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0</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0</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0</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0</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0</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0</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0</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0</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0</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0</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2</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0</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0</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0</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Anglian Water to Affinity Water Transfer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0</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0</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0</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Anglian Water to Affinity Water Transfer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0</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0</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Anglian Water to Affinity Water Transfer</v>
      </c>
      <c r="F136" s="167">
        <f xml:space="preserve"> InputsR!F$43</f>
        <v>0.25</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0</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Anglian Water to Affinity Water Transfer - water network plus (17-18 FYA CPIH deflated prices)</v>
      </c>
      <c r="F140" s="169">
        <f xml:space="preserve"> InputsR!F$51</f>
        <v>5.97</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Anglian Water to Affinity Water Transfer</v>
      </c>
      <c r="F141" s="167">
        <f xml:space="preserve"> InputsR!F$43</f>
        <v>0.25</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1.4924999999999999</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Anglian Water to Affinity Water Transfer - water network plus (17-18 FYA CPIH deflated prices)</v>
      </c>
      <c r="F144" s="169">
        <f xml:space="preserve"> InputsR!F$51</f>
        <v>5.97</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1.4924999999999999</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-4.4775</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Anglian Water to Affinity Water Transfer - water network plus (17-18 FYA CPIH deflated prices)</v>
      </c>
      <c r="F148" s="262">
        <f xml:space="preserve"> InputsR!F$65</f>
        <v>1.5164457466952188</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1.4924999999999999</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Anglian Water to Affinity Water Transfer - water network plus (17-18 FYA CPIH deflated prices)</v>
      </c>
      <c r="F152" s="262">
        <f xml:space="preserve"> InputsR!F$65</f>
        <v>1.5164457466952188</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1.4924999999999999</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1.1972873347609436E-2</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1.1972873347609436E-2</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0</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0</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-4.4775</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-4.4775</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-4.4775</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-0.81354892725191974</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-4.4775</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-1.8444236593999992</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-4.4775</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-2.048108</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-0.81354892725191974</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-1.8444236593999992</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-2.048108</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-4.7060805866519191</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63">
        <f xml:space="preserve"> F$164</f>
        <v>-4.4775</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-2.2133083912799991</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-4.4775</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-2.4577295999999995</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-2.2133083912799991</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-2.4577295999999995</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-4.6710379912799986</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-4.4775</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-4.6082429999999999</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-4.7060805866519191</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-4.6710379912799986</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-4.6082429999999999</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2</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-4.4775</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-0.1935379912799986</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-4.4775</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Anglian Water to Affinity Water Transfer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-0.1935379912799986</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-2.8726883646371992</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-4.4775</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Anglian Water to Affinity Water Transfer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-0.1935379912799986</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-1.7983496266427996</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Anglian Water cumulative percentage of allocated spend given gate reached for Anglian Water to Affinity Water Transfer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Anglian Water totex allowance for Anglian Water to Affinity Water Transfer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Anglian Water cumulative percentage of allocated spend given gate reached for Anglian Water to Affinity Water Transfer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Anglian Water totex allowance for Anglian Water to Affinity Water Transfer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Anglian Water outturn totex for Anglian Water to Affinity Water Transfer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Anglian Water outturn totex for Anglian Water to Affinity Water Transfer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0</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2</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Anglian Water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Anglian Water penalty for Anglian Water to Affinity Water Transfer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Anglian Water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Anglian Water penalty for Anglian Water to Affinity Water Transfer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Anglian Water cumulative percentage of allocated spend given gate reached for Anglian Water to Affinity Water Transfer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Anglian Water totex allowance for Anglian Water to Affinity Water Transfer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Anglian Water cumulative percentage of allocated spend given gate reached for Anglian Water to Affinity Water Transfer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Anglian Water totex allowance for Anglian Water to Affinity Water Transfer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Anglian Water outturn totex for Anglian Water to Affinity Water Transfer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Anglian Water outturn totex for Anglian Water to Affinity Water Transfer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0</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2</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Anglian Water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Anglian Water penalty for Anglian Water to Affinity Water Transfer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Anglian Water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Anglian Water penalty for Anglian Water to Affinity Water Transfer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5</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1</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5</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1</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5</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1</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5</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1</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7" sqref="F17"/>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Forecast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259">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260"/>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259">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F14" s="261"/>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259">
        <f xml:space="preserve"> Calc!F$241</f>
        <v>-2.8726883646371992</v>
      </c>
      <c r="G15" s="139" t="str">
        <f xml:space="preserve"> Calc!G$241</f>
        <v>£m</v>
      </c>
      <c r="I15" s="140"/>
      <c r="J15" s="140"/>
      <c r="K15" s="140"/>
      <c r="L15" s="140"/>
      <c r="M15" s="140"/>
      <c r="N15" s="140"/>
      <c r="O15" s="140"/>
      <c r="P15" s="140"/>
      <c r="Q15" s="140"/>
      <c r="R15" s="140"/>
    </row>
    <row r="16" spans="1:18" s="139" customFormat="1" ht="12.5" x14ac:dyDescent="0.35">
      <c r="F16" s="259"/>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259">
        <f xml:space="preserve"> Calc!F$247</f>
        <v>-1.7983496266427996</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Forecast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0</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A22600-AB67-4891-9601-CB300E6D54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F9E828-8E9D-4076-A830-2B38264D5926}">
  <ds:schemaRef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 ds:uri="f51f1067-fcb8-4131-b194-4dd929cf9204"/>
    <ds:schemaRef ds:uri="http://schemas.microsoft.com/office/infopath/2007/PartnerControls"/>
    <ds:schemaRef ds:uri="963ed5a7-332a-41b3-b49c-f61625053eee"/>
    <ds:schemaRef ds:uri="http://purl.org/dc/dcmitype/"/>
  </ds:schemaRefs>
</ds:datastoreItem>
</file>

<file path=customXml/itemProps3.xml><?xml version="1.0" encoding="utf-8"?>
<ds:datastoreItem xmlns:ds="http://schemas.openxmlformats.org/officeDocument/2006/customXml" ds:itemID="{B427F04B-D086-47DB-B883-853AB7D053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